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drawings/drawing2.xml" ContentType="application/vnd.openxmlformats-officedocument.drawing+xml"/>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drawings/drawing3.xml" ContentType="application/vnd.openxmlformats-officedocument.drawing+xml"/>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activeX/activeX69.xml" ContentType="application/vnd.ms-office.activeX+xml"/>
  <Override PartName="/xl/activeX/activeX69.bin" ContentType="application/vnd.ms-office.activeX"/>
  <Override PartName="/xl/activeX/activeX70.xml" ContentType="application/vnd.ms-office.activeX+xml"/>
  <Override PartName="/xl/activeX/activeX70.bin" ContentType="application/vnd.ms-office.activeX"/>
  <Override PartName="/xl/activeX/activeX71.xml" ContentType="application/vnd.ms-office.activeX+xml"/>
  <Override PartName="/xl/activeX/activeX71.bin" ContentType="application/vnd.ms-office.activeX"/>
  <Override PartName="/xl/activeX/activeX72.xml" ContentType="application/vnd.ms-office.activeX+xml"/>
  <Override PartName="/xl/activeX/activeX72.bin" ContentType="application/vnd.ms-office.activeX"/>
  <Override PartName="/xl/activeX/activeX73.xml" ContentType="application/vnd.ms-office.activeX+xml"/>
  <Override PartName="/xl/activeX/activeX73.bin" ContentType="application/vnd.ms-office.activeX"/>
  <Override PartName="/xl/drawings/drawing4.xml" ContentType="application/vnd.openxmlformats-officedocument.drawing+xml"/>
  <Override PartName="/xl/activeX/activeX74.xml" ContentType="application/vnd.ms-office.activeX+xml"/>
  <Override PartName="/xl/activeX/activeX74.bin" ContentType="application/vnd.ms-office.activeX"/>
  <Override PartName="/xl/activeX/activeX75.xml" ContentType="application/vnd.ms-office.activeX+xml"/>
  <Override PartName="/xl/activeX/activeX75.bin" ContentType="application/vnd.ms-office.activeX"/>
  <Override PartName="/xl/activeX/activeX76.xml" ContentType="application/vnd.ms-office.activeX+xml"/>
  <Override PartName="/xl/activeX/activeX76.bin" ContentType="application/vnd.ms-office.activeX"/>
  <Override PartName="/xl/activeX/activeX77.xml" ContentType="application/vnd.ms-office.activeX+xml"/>
  <Override PartName="/xl/activeX/activeX77.bin" ContentType="application/vnd.ms-office.activeX"/>
  <Override PartName="/xl/activeX/activeX78.xml" ContentType="application/vnd.ms-office.activeX+xml"/>
  <Override PartName="/xl/activeX/activeX78.bin" ContentType="application/vnd.ms-office.activeX"/>
  <Override PartName="/xl/activeX/activeX79.xml" ContentType="application/vnd.ms-office.activeX+xml"/>
  <Override PartName="/xl/activeX/activeX79.bin" ContentType="application/vnd.ms-office.activeX"/>
  <Override PartName="/xl/activeX/activeX80.xml" ContentType="application/vnd.ms-office.activeX+xml"/>
  <Override PartName="/xl/activeX/activeX80.bin" ContentType="application/vnd.ms-office.activeX"/>
  <Override PartName="/xl/activeX/activeX81.xml" ContentType="application/vnd.ms-office.activeX+xml"/>
  <Override PartName="/xl/activeX/activeX81.bin" ContentType="application/vnd.ms-office.activeX"/>
  <Override PartName="/xl/activeX/activeX82.xml" ContentType="application/vnd.ms-office.activeX+xml"/>
  <Override PartName="/xl/activeX/activeX82.bin" ContentType="application/vnd.ms-office.activeX"/>
  <Override PartName="/xl/activeX/activeX83.xml" ContentType="application/vnd.ms-office.activeX+xml"/>
  <Override PartName="/xl/activeX/activeX83.bin" ContentType="application/vnd.ms-office.activeX"/>
  <Override PartName="/xl/activeX/activeX84.xml" ContentType="application/vnd.ms-office.activeX+xml"/>
  <Override PartName="/xl/activeX/activeX84.bin" ContentType="application/vnd.ms-office.activeX"/>
  <Override PartName="/xl/activeX/activeX85.xml" ContentType="application/vnd.ms-office.activeX+xml"/>
  <Override PartName="/xl/activeX/activeX85.bin" ContentType="application/vnd.ms-office.activeX"/>
  <Override PartName="/xl/activeX/activeX86.xml" ContentType="application/vnd.ms-office.activeX+xml"/>
  <Override PartName="/xl/activeX/activeX86.bin" ContentType="application/vnd.ms-office.activeX"/>
  <Override PartName="/xl/activeX/activeX87.xml" ContentType="application/vnd.ms-office.activeX+xml"/>
  <Override PartName="/xl/activeX/activeX87.bin" ContentType="application/vnd.ms-office.activeX"/>
  <Override PartName="/xl/activeX/activeX88.xml" ContentType="application/vnd.ms-office.activeX+xml"/>
  <Override PartName="/xl/activeX/activeX88.bin" ContentType="application/vnd.ms-office.activeX"/>
  <Override PartName="/xl/activeX/activeX89.xml" ContentType="application/vnd.ms-office.activeX+xml"/>
  <Override PartName="/xl/activeX/activeX89.bin" ContentType="application/vnd.ms-office.activeX"/>
  <Override PartName="/xl/activeX/activeX90.xml" ContentType="application/vnd.ms-office.activeX+xml"/>
  <Override PartName="/xl/activeX/activeX90.bin" ContentType="application/vnd.ms-office.activeX"/>
  <Override PartName="/xl/activeX/activeX91.xml" ContentType="application/vnd.ms-office.activeX+xml"/>
  <Override PartName="/xl/activeX/activeX91.bin" ContentType="application/vnd.ms-office.activeX"/>
  <Override PartName="/xl/activeX/activeX92.xml" ContentType="application/vnd.ms-office.activeX+xml"/>
  <Override PartName="/xl/activeX/activeX92.bin" ContentType="application/vnd.ms-office.activeX"/>
  <Override PartName="/xl/drawings/drawing5.xml" ContentType="application/vnd.openxmlformats-officedocument.drawing+xml"/>
  <Override PartName="/xl/activeX/activeX93.xml" ContentType="application/vnd.ms-office.activeX+xml"/>
  <Override PartName="/xl/activeX/activeX93.bin" ContentType="application/vnd.ms-office.activeX"/>
  <Override PartName="/xl/activeX/activeX94.xml" ContentType="application/vnd.ms-office.activeX+xml"/>
  <Override PartName="/xl/activeX/activeX94.bin" ContentType="application/vnd.ms-office.activeX"/>
  <Override PartName="/xl/activeX/activeX95.xml" ContentType="application/vnd.ms-office.activeX+xml"/>
  <Override PartName="/xl/activeX/activeX95.bin" ContentType="application/vnd.ms-office.activeX"/>
  <Override PartName="/xl/activeX/activeX96.xml" ContentType="application/vnd.ms-office.activeX+xml"/>
  <Override PartName="/xl/activeX/activeX96.bin" ContentType="application/vnd.ms-office.activeX"/>
  <Override PartName="/xl/activeX/activeX97.xml" ContentType="application/vnd.ms-office.activeX+xml"/>
  <Override PartName="/xl/activeX/activeX97.bin" ContentType="application/vnd.ms-office.activeX"/>
  <Override PartName="/xl/activeX/activeX98.xml" ContentType="application/vnd.ms-office.activeX+xml"/>
  <Override PartName="/xl/activeX/activeX98.bin" ContentType="application/vnd.ms-office.activeX"/>
  <Override PartName="/xl/activeX/activeX99.xml" ContentType="application/vnd.ms-office.activeX+xml"/>
  <Override PartName="/xl/activeX/activeX99.bin" ContentType="application/vnd.ms-office.activeX"/>
  <Override PartName="/xl/activeX/activeX100.xml" ContentType="application/vnd.ms-office.activeX+xml"/>
  <Override PartName="/xl/activeX/activeX100.bin" ContentType="application/vnd.ms-office.activeX"/>
  <Override PartName="/xl/activeX/activeX101.xml" ContentType="application/vnd.ms-office.activeX+xml"/>
  <Override PartName="/xl/activeX/activeX101.bin" ContentType="application/vnd.ms-office.activeX"/>
  <Override PartName="/xl/activeX/activeX102.xml" ContentType="application/vnd.ms-office.activeX+xml"/>
  <Override PartName="/xl/activeX/activeX102.bin" ContentType="application/vnd.ms-office.activeX"/>
  <Override PartName="/xl/activeX/activeX103.xml" ContentType="application/vnd.ms-office.activeX+xml"/>
  <Override PartName="/xl/activeX/activeX103.bin" ContentType="application/vnd.ms-office.activeX"/>
  <Override PartName="/xl/drawings/drawing6.xml" ContentType="application/vnd.openxmlformats-officedocument.drawing+xml"/>
  <Override PartName="/xl/activeX/activeX104.xml" ContentType="application/vnd.ms-office.activeX+xml"/>
  <Override PartName="/xl/activeX/activeX104.bin" ContentType="application/vnd.ms-office.activeX"/>
  <Override PartName="/xl/activeX/activeX105.xml" ContentType="application/vnd.ms-office.activeX+xml"/>
  <Override PartName="/xl/activeX/activeX105.bin" ContentType="application/vnd.ms-office.activeX"/>
  <Override PartName="/xl/drawings/drawing7.xml" ContentType="application/vnd.openxmlformats-officedocument.drawing+xml"/>
  <Override PartName="/xl/activeX/activeX106.xml" ContentType="application/vnd.ms-office.activeX+xml"/>
  <Override PartName="/xl/activeX/activeX106.bin" ContentType="application/vnd.ms-office.activeX"/>
  <Override PartName="/xl/activeX/activeX107.xml" ContentType="application/vnd.ms-office.activeX+xml"/>
  <Override PartName="/xl/activeX/activeX107.bin" ContentType="application/vnd.ms-office.activeX"/>
  <Override PartName="/xl/activeX/activeX108.xml" ContentType="application/vnd.ms-office.activeX+xml"/>
  <Override PartName="/xl/activeX/activeX108.bin" ContentType="application/vnd.ms-office.activeX"/>
  <Override PartName="/xl/activeX/activeX109.xml" ContentType="application/vnd.ms-office.activeX+xml"/>
  <Override PartName="/xl/activeX/activeX109.bin" ContentType="application/vnd.ms-office.activeX"/>
  <Override PartName="/xl/activeX/activeX110.xml" ContentType="application/vnd.ms-office.activeX+xml"/>
  <Override PartName="/xl/activeX/activeX110.bin" ContentType="application/vnd.ms-office.activeX"/>
  <Override PartName="/xl/activeX/activeX111.xml" ContentType="application/vnd.ms-office.activeX+xml"/>
  <Override PartName="/xl/activeX/activeX111.bin" ContentType="application/vnd.ms-office.activeX"/>
  <Override PartName="/xl/activeX/activeX112.xml" ContentType="application/vnd.ms-office.activeX+xml"/>
  <Override PartName="/xl/activeX/activeX112.bin" ContentType="application/vnd.ms-office.activeX"/>
  <Override PartName="/xl/activeX/activeX113.xml" ContentType="application/vnd.ms-office.activeX+xml"/>
  <Override PartName="/xl/activeX/activeX113.bin" ContentType="application/vnd.ms-office.activeX"/>
  <Override PartName="/xl/activeX/activeX114.xml" ContentType="application/vnd.ms-office.activeX+xml"/>
  <Override PartName="/xl/activeX/activeX114.bin" ContentType="application/vnd.ms-office.activeX"/>
  <Override PartName="/xl/activeX/activeX115.xml" ContentType="application/vnd.ms-office.activeX+xml"/>
  <Override PartName="/xl/activeX/activeX115.bin" ContentType="application/vnd.ms-office.activeX"/>
  <Override PartName="/xl/activeX/activeX116.xml" ContentType="application/vnd.ms-office.activeX+xml"/>
  <Override PartName="/xl/activeX/activeX116.bin" ContentType="application/vnd.ms-office.activeX"/>
  <Override PartName="/xl/activeX/activeX117.xml" ContentType="application/vnd.ms-office.activeX+xml"/>
  <Override PartName="/xl/activeX/activeX117.bin" ContentType="application/vnd.ms-office.activeX"/>
  <Override PartName="/xl/activeX/activeX118.xml" ContentType="application/vnd.ms-office.activeX+xml"/>
  <Override PartName="/xl/activeX/activeX118.bin" ContentType="application/vnd.ms-office.activeX"/>
  <Override PartName="/xl/activeX/activeX119.xml" ContentType="application/vnd.ms-office.activeX+xml"/>
  <Override PartName="/xl/activeX/activeX119.bin" ContentType="application/vnd.ms-office.activeX"/>
  <Override PartName="/xl/activeX/activeX120.xml" ContentType="application/vnd.ms-office.activeX+xml"/>
  <Override PartName="/xl/activeX/activeX120.bin" ContentType="application/vnd.ms-office.activeX"/>
  <Override PartName="/xl/activeX/activeX121.xml" ContentType="application/vnd.ms-office.activeX+xml"/>
  <Override PartName="/xl/activeX/activeX121.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DieseArbeitsmappe" defaultThemeVersion="124226"/>
  <bookViews>
    <workbookView xWindow="120" yWindow="375" windowWidth="18795" windowHeight="11205" tabRatio="948"/>
  </bookViews>
  <sheets>
    <sheet name="Info" sheetId="28" r:id="rId1"/>
    <sheet name="1" sheetId="1" r:id="rId2"/>
    <sheet name="for Greases" sheetId="18" r:id="rId3"/>
    <sheet name="2.1" sheetId="6" r:id="rId4"/>
    <sheet name="2.2" sheetId="19" r:id="rId5"/>
    <sheet name="2 - Algae" sheetId="12" r:id="rId6"/>
    <sheet name="2 - Daphnia" sheetId="13" r:id="rId7"/>
    <sheet name="2 - Fish" sheetId="14" r:id="rId8"/>
    <sheet name="2 - Other" sheetId="15" r:id="rId9"/>
    <sheet name="3" sheetId="5" r:id="rId10"/>
    <sheet name="3 - Biodegradation" sheetId="16" r:id="rId11"/>
    <sheet name="3 - Bioaccumulation" sheetId="10" r:id="rId12"/>
    <sheet name="4(a)" sheetId="25" r:id="rId13"/>
    <sheet name="4(b)" sheetId="4" r:id="rId14"/>
    <sheet name="5" sheetId="26" r:id="rId15"/>
    <sheet name="6" sheetId="20" r:id="rId16"/>
    <sheet name="7 &amp; 8" sheetId="27" r:id="rId17"/>
    <sheet name="Confirmation" sheetId="30" r:id="rId18"/>
    <sheet name="CB" sheetId="21" r:id="rId19"/>
    <sheet name="S+L" sheetId="22" state="hidden" r:id="rId20"/>
    <sheet name="Tests" sheetId="24" state="hidden" r:id="rId21"/>
    <sheet name="List" sheetId="23" state="hidden" r:id="rId22"/>
    <sheet name="Versions" sheetId="29" r:id="rId23"/>
  </sheets>
  <definedNames>
    <definedName name="Auswahl">List!$A$2:$A$4</definedName>
    <definedName name="Basis">List!$A$13:$A$19</definedName>
    <definedName name="_xlnm.Print_Area" localSheetId="1">'1'!$A$1:$W$35</definedName>
    <definedName name="_xlnm.Print_Area" localSheetId="5">'2 - Algae'!$A$1:$T$29</definedName>
    <definedName name="_xlnm.Print_Area" localSheetId="6">'2 - Daphnia'!$A$1:$U$29</definedName>
    <definedName name="_xlnm.Print_Area" localSheetId="7">'2 - Fish'!$A$1:$T$30</definedName>
    <definedName name="_xlnm.Print_Area" localSheetId="8">'2 - Other'!$A$1:$T$29</definedName>
    <definedName name="_xlnm.Print_Area" localSheetId="3">'2.1'!$A$1:$Q$34</definedName>
    <definedName name="_xlnm.Print_Area" localSheetId="4">'2.2'!$A$1:$U$38</definedName>
    <definedName name="_xlnm.Print_Area" localSheetId="9">'3'!$A$1:$R$36</definedName>
    <definedName name="_xlnm.Print_Area" localSheetId="11">'3 - Bioaccumulation'!$A$1:$W$30</definedName>
    <definedName name="_xlnm.Print_Area" localSheetId="10">'3 - Biodegradation'!$A$1:$Q$33</definedName>
    <definedName name="_xlnm.Print_Area" localSheetId="12">'4(a)'!$A$1:$M$29</definedName>
    <definedName name="_xlnm.Print_Area" localSheetId="13">'4(b)'!$A$1:$Q$27</definedName>
    <definedName name="_xlnm.Print_Area" localSheetId="14">'5'!$A$1:$L$24</definedName>
    <definedName name="_xlnm.Print_Area" localSheetId="15">'6'!$A$1:$J$34</definedName>
    <definedName name="_xlnm.Print_Area" localSheetId="16">'7 &amp; 8'!$A$1:$K$24</definedName>
    <definedName name="_xlnm.Print_Area" localSheetId="18">CB!$A$1:$U$33</definedName>
    <definedName name="_xlnm.Print_Area" localSheetId="17">Confirmation!$B$1:$M$17</definedName>
    <definedName name="_xlnm.Print_Area" localSheetId="2">'for Greases'!$A$1:$N$25</definedName>
    <definedName name="_xlnm.Print_Area" localSheetId="0">Info!$A$1:$L$36</definedName>
    <definedName name="_xlnm.Print_Area" localSheetId="19">'S+L'!$A$1:$C$29</definedName>
    <definedName name="Herkunft">List!$A$22:$A$27</definedName>
    <definedName name="Source">List!$A$7:$A$10</definedName>
  </definedNames>
  <calcPr calcId="145621"/>
</workbook>
</file>

<file path=xl/calcChain.xml><?xml version="1.0" encoding="utf-8"?>
<calcChain xmlns="http://schemas.openxmlformats.org/spreadsheetml/2006/main">
  <c r="C35" i="5" l="1"/>
  <c r="C37" i="19"/>
  <c r="S5" i="19"/>
  <c r="W13" i="5"/>
  <c r="W14" i="5"/>
  <c r="W15" i="5"/>
  <c r="W16" i="5"/>
  <c r="W17" i="5"/>
  <c r="W18" i="5"/>
  <c r="W19" i="5"/>
  <c r="W20" i="5"/>
  <c r="W21" i="5"/>
  <c r="W22" i="5"/>
  <c r="W23" i="5"/>
  <c r="W24" i="5"/>
  <c r="W25" i="5"/>
  <c r="W26" i="5"/>
  <c r="P5" i="5"/>
  <c r="Z13" i="19"/>
  <c r="Z14" i="19"/>
  <c r="Z15" i="19"/>
  <c r="Z16" i="19"/>
  <c r="Z17" i="19"/>
  <c r="Z18" i="19"/>
  <c r="Z19" i="19"/>
  <c r="Z20" i="19"/>
  <c r="Z21" i="19"/>
  <c r="Z22" i="19"/>
  <c r="Z23" i="19"/>
  <c r="Z24" i="19"/>
  <c r="Z25" i="19"/>
  <c r="Z26" i="19"/>
  <c r="R5" i="19"/>
  <c r="K1" i="30" l="1"/>
  <c r="M2" i="18"/>
  <c r="K2" i="28"/>
  <c r="C28" i="15" l="1"/>
  <c r="C32" i="16"/>
  <c r="C28" i="10"/>
  <c r="C28" i="14"/>
  <c r="C28" i="13"/>
  <c r="C28" i="12"/>
  <c r="C2" i="12"/>
  <c r="C34" i="5"/>
  <c r="C33" i="5"/>
  <c r="C32" i="5"/>
  <c r="C36" i="19"/>
  <c r="C35" i="19"/>
  <c r="C34" i="19"/>
  <c r="S4" i="21" l="1"/>
  <c r="R4" i="21"/>
  <c r="G4" i="21"/>
  <c r="B10" i="27"/>
  <c r="B22" i="27"/>
  <c r="B23" i="27"/>
  <c r="B11" i="27"/>
  <c r="B15" i="27" l="1"/>
  <c r="H15" i="27"/>
  <c r="H4" i="27"/>
  <c r="J14" i="26"/>
  <c r="G7" i="20"/>
  <c r="D7" i="20"/>
  <c r="F7" i="20"/>
  <c r="C7" i="20"/>
  <c r="F12" i="20"/>
  <c r="F11" i="20"/>
  <c r="F10" i="20"/>
  <c r="F9" i="20"/>
  <c r="F8" i="20"/>
  <c r="C13" i="20"/>
  <c r="C12" i="20"/>
  <c r="C11" i="20"/>
  <c r="C10" i="20"/>
  <c r="C9" i="20"/>
  <c r="C8" i="20"/>
  <c r="C6" i="20"/>
  <c r="B33" i="20" l="1"/>
  <c r="B32" i="20"/>
  <c r="C30" i="20"/>
  <c r="J16" i="26"/>
  <c r="J17" i="26"/>
  <c r="G3" i="25" l="1"/>
  <c r="C31" i="25"/>
  <c r="C30" i="25"/>
  <c r="C29" i="25"/>
  <c r="O11" i="16"/>
  <c r="O14" i="16"/>
  <c r="O15" i="16"/>
  <c r="O16" i="16"/>
  <c r="O17" i="16"/>
  <c r="O18" i="16"/>
  <c r="O19" i="16"/>
  <c r="O20" i="16"/>
  <c r="O21" i="16"/>
  <c r="O22" i="16"/>
  <c r="O23" i="16"/>
  <c r="O24" i="16"/>
  <c r="O25" i="16"/>
  <c r="O26" i="16"/>
  <c r="T11" i="16"/>
  <c r="T12" i="16"/>
  <c r="T15" i="16"/>
  <c r="T16" i="16"/>
  <c r="T17" i="16"/>
  <c r="T18" i="16"/>
  <c r="T19" i="16"/>
  <c r="T20" i="16"/>
  <c r="T21" i="16"/>
  <c r="T22" i="16"/>
  <c r="T23" i="16"/>
  <c r="T24" i="16"/>
  <c r="T25" i="16"/>
  <c r="T26" i="16"/>
  <c r="T14" i="16"/>
  <c r="S11" i="16" l="1"/>
  <c r="S16" i="16"/>
  <c r="S17" i="16"/>
  <c r="S18" i="16"/>
  <c r="S19" i="16"/>
  <c r="S20" i="16"/>
  <c r="S21" i="16"/>
  <c r="S22" i="16"/>
  <c r="S23" i="16"/>
  <c r="S24" i="16"/>
  <c r="S25" i="16"/>
  <c r="S26" i="16"/>
  <c r="R13" i="16"/>
  <c r="S13" i="16" s="1"/>
  <c r="T13" i="16" s="1"/>
  <c r="R9" i="16"/>
  <c r="S9" i="16" s="1"/>
  <c r="T9" i="16" s="1"/>
  <c r="R11" i="16"/>
  <c r="R14" i="16"/>
  <c r="S14" i="16" s="1"/>
  <c r="R15" i="16"/>
  <c r="S15" i="16" s="1"/>
  <c r="R16" i="16"/>
  <c r="R17" i="16"/>
  <c r="R18" i="16"/>
  <c r="R19" i="16"/>
  <c r="R20" i="16"/>
  <c r="R21" i="16"/>
  <c r="R22" i="16"/>
  <c r="R23" i="16"/>
  <c r="R24" i="16"/>
  <c r="R25" i="16"/>
  <c r="R26" i="16"/>
  <c r="P5" i="10"/>
  <c r="L5" i="10"/>
  <c r="F8" i="6" l="1"/>
  <c r="F9" i="6"/>
  <c r="AB13" i="1"/>
  <c r="AB12" i="1"/>
  <c r="B30" i="21"/>
  <c r="B31" i="21"/>
  <c r="B32" i="21"/>
  <c r="B28" i="28"/>
  <c r="E28" i="28"/>
  <c r="B30" i="28"/>
  <c r="B32" i="28"/>
  <c r="B33" i="28"/>
  <c r="E33" i="28"/>
  <c r="B34" i="28"/>
  <c r="E34" i="28"/>
  <c r="B35" i="28"/>
  <c r="E35" i="28"/>
  <c r="C5" i="30" l="1"/>
  <c r="C4" i="30"/>
  <c r="C7" i="30"/>
  <c r="F16" i="30"/>
  <c r="C16" i="30"/>
  <c r="C12" i="30"/>
  <c r="G10" i="30"/>
  <c r="B2" i="30"/>
  <c r="H1" i="27" l="1"/>
  <c r="R1" i="15"/>
  <c r="O1" i="5"/>
  <c r="J1" i="26"/>
  <c r="R2" i="1"/>
  <c r="O1" i="4"/>
  <c r="R1" i="19"/>
  <c r="R1" i="12"/>
  <c r="O1" i="16"/>
  <c r="C1" i="20"/>
  <c r="S1" i="13"/>
  <c r="K1" i="25"/>
  <c r="T1" i="21"/>
  <c r="O1" i="6"/>
  <c r="R1" i="14"/>
  <c r="U1" i="10"/>
  <c r="C26" i="28"/>
  <c r="F20" i="28"/>
  <c r="H24" i="28"/>
  <c r="H23" i="28"/>
  <c r="H22" i="28"/>
  <c r="H21" i="28"/>
  <c r="H20" i="28"/>
  <c r="F24" i="28"/>
  <c r="F23" i="28"/>
  <c r="F22" i="28"/>
  <c r="F21" i="28"/>
  <c r="B24" i="28"/>
  <c r="D24" i="28"/>
  <c r="D23" i="28"/>
  <c r="D22" i="28"/>
  <c r="D21" i="28"/>
  <c r="D20" i="28"/>
  <c r="B23" i="28"/>
  <c r="B22" i="28"/>
  <c r="B21" i="28"/>
  <c r="B20" i="28"/>
  <c r="G15" i="28"/>
  <c r="G11" i="28"/>
  <c r="B15" i="28"/>
  <c r="G12" i="28"/>
  <c r="B17" i="28"/>
  <c r="G16" i="28"/>
  <c r="B16" i="28"/>
  <c r="B9" i="28"/>
  <c r="B13" i="28"/>
  <c r="B12" i="28"/>
  <c r="B11" i="28"/>
  <c r="B5" i="28"/>
  <c r="B4" i="28"/>
  <c r="B2" i="28"/>
  <c r="C28" i="25"/>
  <c r="K5" i="25"/>
  <c r="J5" i="25"/>
  <c r="I5" i="25"/>
  <c r="H5" i="25"/>
  <c r="G5" i="25"/>
  <c r="A26" i="23"/>
  <c r="A25" i="23"/>
  <c r="J23" i="26" l="1"/>
  <c r="J22" i="26"/>
  <c r="J20" i="26"/>
  <c r="B14" i="26"/>
  <c r="N5" i="4"/>
  <c r="K5" i="4"/>
  <c r="E5" i="1"/>
  <c r="C34" i="1"/>
  <c r="C29" i="1"/>
  <c r="R5" i="1"/>
  <c r="Q5" i="1"/>
  <c r="C24" i="20" l="1"/>
  <c r="C14" i="20"/>
  <c r="L28" i="5"/>
  <c r="L28" i="19"/>
  <c r="R5" i="12"/>
  <c r="R5" i="15"/>
  <c r="O4" i="21"/>
  <c r="Q4" i="21"/>
  <c r="P4" i="21"/>
  <c r="M5" i="21" l="1"/>
  <c r="M6" i="21"/>
  <c r="M7" i="21"/>
  <c r="M8" i="21"/>
  <c r="M9" i="21"/>
  <c r="M10" i="21"/>
  <c r="M11" i="21"/>
  <c r="M12" i="21"/>
  <c r="M13" i="21"/>
  <c r="M14" i="21"/>
  <c r="M15" i="21"/>
  <c r="M16" i="21"/>
  <c r="M17" i="21"/>
  <c r="M18" i="21"/>
  <c r="M19" i="21"/>
  <c r="M20" i="21"/>
  <c r="M21" i="21"/>
  <c r="M22" i="21"/>
  <c r="M23" i="21"/>
  <c r="N4" i="21"/>
  <c r="C20" i="27"/>
  <c r="B17" i="27" l="1"/>
  <c r="B6" i="27"/>
  <c r="B7" i="27"/>
  <c r="B8" i="27"/>
  <c r="B4" i="27"/>
  <c r="B18" i="27"/>
  <c r="B13" i="27"/>
  <c r="B2" i="27"/>
  <c r="C28" i="20"/>
  <c r="C29" i="20"/>
  <c r="C27" i="20"/>
  <c r="C26" i="20"/>
  <c r="C25" i="20" l="1"/>
  <c r="C23" i="20"/>
  <c r="C22" i="20"/>
  <c r="C21" i="20"/>
  <c r="C20" i="20"/>
  <c r="C19" i="20"/>
  <c r="C18" i="20"/>
  <c r="C17" i="20"/>
  <c r="C15" i="20"/>
  <c r="C16" i="20"/>
  <c r="C5" i="20" l="1"/>
  <c r="B25" i="20"/>
  <c r="B23" i="20"/>
  <c r="B20" i="20"/>
  <c r="B18" i="20"/>
  <c r="B15" i="20"/>
  <c r="B14" i="20"/>
  <c r="B5" i="20"/>
  <c r="B4" i="20"/>
  <c r="C4" i="20"/>
  <c r="B19" i="27"/>
  <c r="B23" i="26"/>
  <c r="B22" i="26"/>
  <c r="B21" i="26"/>
  <c r="B15" i="26"/>
  <c r="B20" i="26"/>
  <c r="B17" i="26"/>
  <c r="B16" i="26"/>
  <c r="B2" i="26"/>
  <c r="F26" i="25"/>
  <c r="E26" i="25"/>
  <c r="D26" i="25"/>
  <c r="C26" i="25"/>
  <c r="F25" i="25"/>
  <c r="E25" i="25"/>
  <c r="D25" i="25"/>
  <c r="C25" i="25"/>
  <c r="F24" i="25"/>
  <c r="E24" i="25"/>
  <c r="D24" i="25"/>
  <c r="C24" i="25"/>
  <c r="F23" i="25"/>
  <c r="E23" i="25"/>
  <c r="D23" i="25"/>
  <c r="C23" i="25"/>
  <c r="F22" i="25"/>
  <c r="E22" i="25"/>
  <c r="D22" i="25"/>
  <c r="C22" i="25"/>
  <c r="F21" i="25"/>
  <c r="E21" i="25"/>
  <c r="D21" i="25"/>
  <c r="C21" i="25"/>
  <c r="F20" i="25"/>
  <c r="E20" i="25"/>
  <c r="D20" i="25"/>
  <c r="C20" i="25"/>
  <c r="F19" i="25"/>
  <c r="E19" i="25"/>
  <c r="D19" i="25"/>
  <c r="C19" i="25"/>
  <c r="F18" i="25"/>
  <c r="E18" i="25"/>
  <c r="D18" i="25"/>
  <c r="C18" i="25"/>
  <c r="F17" i="25"/>
  <c r="E17" i="25"/>
  <c r="D17" i="25"/>
  <c r="C17" i="25"/>
  <c r="F16" i="25"/>
  <c r="E16" i="25"/>
  <c r="D16" i="25"/>
  <c r="C16" i="25"/>
  <c r="F15" i="25"/>
  <c r="E15" i="25"/>
  <c r="D15" i="25"/>
  <c r="C15" i="25"/>
  <c r="F14" i="25"/>
  <c r="E14" i="25"/>
  <c r="D14" i="25"/>
  <c r="C14" i="25"/>
  <c r="F13" i="25"/>
  <c r="E13" i="25"/>
  <c r="D13" i="25"/>
  <c r="C13" i="25"/>
  <c r="F12" i="25"/>
  <c r="E12" i="25"/>
  <c r="D12" i="25"/>
  <c r="C12" i="25"/>
  <c r="F11" i="25"/>
  <c r="E11" i="25"/>
  <c r="D11" i="25"/>
  <c r="C11" i="25"/>
  <c r="F10" i="25"/>
  <c r="E10" i="25"/>
  <c r="D10" i="25"/>
  <c r="C10" i="25"/>
  <c r="F9" i="25"/>
  <c r="E9" i="25"/>
  <c r="D9" i="25"/>
  <c r="C9" i="25"/>
  <c r="F8" i="25"/>
  <c r="E8" i="25"/>
  <c r="D8" i="25"/>
  <c r="C8" i="25"/>
  <c r="F5" i="25"/>
  <c r="E5" i="25"/>
  <c r="D5" i="25"/>
  <c r="C5" i="25"/>
  <c r="B5" i="25"/>
  <c r="C4" i="25"/>
  <c r="E3" i="25"/>
  <c r="C3" i="25"/>
  <c r="E2" i="25"/>
  <c r="C2" i="25"/>
  <c r="M7" i="4"/>
  <c r="H5" i="4"/>
  <c r="A24" i="23"/>
  <c r="A23" i="23"/>
  <c r="A22" i="23"/>
  <c r="A18" i="23"/>
  <c r="J5" i="4"/>
  <c r="M14" i="4" l="1"/>
  <c r="M15" i="4"/>
  <c r="M16" i="4"/>
  <c r="M17" i="4"/>
  <c r="M18" i="4"/>
  <c r="M19" i="4"/>
  <c r="M20" i="4"/>
  <c r="M21" i="4"/>
  <c r="M22" i="4"/>
  <c r="M23" i="4"/>
  <c r="M24" i="4"/>
  <c r="M25" i="4"/>
  <c r="M26" i="4"/>
  <c r="M9" i="4"/>
  <c r="M11" i="4"/>
  <c r="I12" i="4"/>
  <c r="M12" i="4" s="1"/>
  <c r="A2" i="23" l="1"/>
  <c r="A3" i="23"/>
  <c r="Q5" i="10"/>
  <c r="M5" i="10"/>
  <c r="U5" i="10"/>
  <c r="Z9" i="10"/>
  <c r="AE9" i="10" s="1"/>
  <c r="Z10" i="10"/>
  <c r="AE10" i="10" s="1"/>
  <c r="Z11" i="10"/>
  <c r="AE11" i="10" s="1"/>
  <c r="Z12" i="10"/>
  <c r="Z13" i="10"/>
  <c r="AE13" i="10" s="1"/>
  <c r="Z14" i="10"/>
  <c r="Z15" i="10"/>
  <c r="AE15" i="10" s="1"/>
  <c r="Z16" i="10"/>
  <c r="Z17" i="10"/>
  <c r="AE17" i="10" s="1"/>
  <c r="Z18" i="10"/>
  <c r="Z19" i="10"/>
  <c r="AE19" i="10" s="1"/>
  <c r="Z20" i="10"/>
  <c r="Z21" i="10"/>
  <c r="Z22" i="10"/>
  <c r="AE22" i="10" s="1"/>
  <c r="Z23" i="10"/>
  <c r="AE23" i="10" s="1"/>
  <c r="Z24" i="10"/>
  <c r="Z25" i="10"/>
  <c r="Z26" i="10"/>
  <c r="Z8" i="10"/>
  <c r="AE8" i="10" s="1"/>
  <c r="AE12" i="10"/>
  <c r="AE14" i="10"/>
  <c r="AE16" i="10"/>
  <c r="AE18" i="10"/>
  <c r="AE20" i="10"/>
  <c r="AE21" i="10"/>
  <c r="AE24" i="10"/>
  <c r="AE25" i="10"/>
  <c r="AE26" i="10"/>
  <c r="AC11" i="15"/>
  <c r="AC12" i="15"/>
  <c r="AC13" i="15"/>
  <c r="AC14" i="15"/>
  <c r="AC15" i="15"/>
  <c r="AC16" i="15"/>
  <c r="AC17" i="15"/>
  <c r="R17" i="15" s="1"/>
  <c r="AC18" i="15"/>
  <c r="AC19" i="15"/>
  <c r="AC20" i="15"/>
  <c r="AC21" i="15"/>
  <c r="R21" i="15" s="1"/>
  <c r="AC22" i="15"/>
  <c r="AC23" i="15"/>
  <c r="AC24" i="15"/>
  <c r="AC25" i="15"/>
  <c r="R25" i="15" s="1"/>
  <c r="AC26" i="15"/>
  <c r="R11" i="15"/>
  <c r="R12" i="15"/>
  <c r="R14" i="15"/>
  <c r="R15" i="15"/>
  <c r="R16" i="15"/>
  <c r="R18" i="15"/>
  <c r="R19" i="15"/>
  <c r="R20" i="15"/>
  <c r="R22" i="15"/>
  <c r="R23" i="15"/>
  <c r="R24" i="15"/>
  <c r="R26" i="15"/>
  <c r="Y11" i="15"/>
  <c r="Z11" i="15"/>
  <c r="AA11" i="15"/>
  <c r="AB11" i="15"/>
  <c r="Y12" i="15"/>
  <c r="Z12" i="15"/>
  <c r="AA12" i="15"/>
  <c r="AB12" i="15"/>
  <c r="Y13" i="15"/>
  <c r="Z13" i="15"/>
  <c r="AB13" i="15"/>
  <c r="Y14" i="15"/>
  <c r="Z14" i="15"/>
  <c r="AA14" i="15"/>
  <c r="AB14" i="15"/>
  <c r="Y15" i="15"/>
  <c r="Z15" i="15"/>
  <c r="AA15" i="15"/>
  <c r="AB15" i="15"/>
  <c r="Y16" i="15"/>
  <c r="Z16" i="15"/>
  <c r="AA16" i="15"/>
  <c r="AB16" i="15"/>
  <c r="Y17" i="15"/>
  <c r="Z17" i="15"/>
  <c r="AA17" i="15"/>
  <c r="AB17" i="15"/>
  <c r="Y18" i="15"/>
  <c r="Z18" i="15"/>
  <c r="AA18" i="15"/>
  <c r="AB18" i="15"/>
  <c r="Y19" i="15"/>
  <c r="Z19" i="15"/>
  <c r="AA19" i="15"/>
  <c r="AB19" i="15"/>
  <c r="Y20" i="15"/>
  <c r="Z20" i="15"/>
  <c r="AA20" i="15"/>
  <c r="AB20" i="15"/>
  <c r="Y21" i="15"/>
  <c r="Z21" i="15"/>
  <c r="AA21" i="15"/>
  <c r="AB21" i="15"/>
  <c r="Y22" i="15"/>
  <c r="Z22" i="15"/>
  <c r="AA22" i="15"/>
  <c r="AB22" i="15"/>
  <c r="Y23" i="15"/>
  <c r="Z23" i="15"/>
  <c r="AA23" i="15"/>
  <c r="AB23" i="15"/>
  <c r="Y24" i="15"/>
  <c r="Z24" i="15"/>
  <c r="AA24" i="15"/>
  <c r="AB24" i="15"/>
  <c r="Y25" i="15"/>
  <c r="Z25" i="15"/>
  <c r="AA25" i="15"/>
  <c r="AB25" i="15"/>
  <c r="Y26" i="15"/>
  <c r="Z26" i="15"/>
  <c r="AA26" i="15"/>
  <c r="AB26" i="15"/>
  <c r="I4" i="10"/>
  <c r="I4" i="15"/>
  <c r="I5" i="10"/>
  <c r="I19" i="16"/>
  <c r="I8" i="16"/>
  <c r="R8" i="16" s="1"/>
  <c r="S8" i="16" s="1"/>
  <c r="T8" i="16" s="1"/>
  <c r="I9" i="16"/>
  <c r="I10" i="16"/>
  <c r="R10" i="16" s="1"/>
  <c r="S10" i="16" s="1"/>
  <c r="T10" i="16" s="1"/>
  <c r="I11" i="16"/>
  <c r="I12" i="16"/>
  <c r="R12" i="16" s="1"/>
  <c r="S12" i="16" s="1"/>
  <c r="I13" i="16"/>
  <c r="I15" i="16"/>
  <c r="I16" i="16"/>
  <c r="I17" i="16"/>
  <c r="U17" i="16" s="1"/>
  <c r="V17" i="16" s="1"/>
  <c r="I18" i="16"/>
  <c r="U18" i="16" s="1"/>
  <c r="V18" i="16" s="1"/>
  <c r="I20" i="16"/>
  <c r="I21" i="16"/>
  <c r="U21" i="16" s="1"/>
  <c r="V21" i="16" s="1"/>
  <c r="I22" i="16"/>
  <c r="U22" i="16" s="1"/>
  <c r="V22" i="16" s="1"/>
  <c r="I23" i="16"/>
  <c r="I24" i="16"/>
  <c r="I25" i="16"/>
  <c r="U25" i="16" s="1"/>
  <c r="V25" i="16" s="1"/>
  <c r="I26" i="16"/>
  <c r="U26" i="16" s="1"/>
  <c r="V26" i="16" s="1"/>
  <c r="I14" i="16"/>
  <c r="U14" i="16" s="1"/>
  <c r="V14" i="16" s="1"/>
  <c r="H5" i="16"/>
  <c r="U24" i="16" l="1"/>
  <c r="V24" i="16" s="1"/>
  <c r="U20" i="16"/>
  <c r="V20" i="16" s="1"/>
  <c r="U16" i="16"/>
  <c r="V16" i="16" s="1"/>
  <c r="U11" i="16"/>
  <c r="V11" i="16" s="1"/>
  <c r="U8" i="16"/>
  <c r="V8" i="16" s="1"/>
  <c r="O8" i="16" s="1"/>
  <c r="U23" i="16"/>
  <c r="V23" i="16" s="1"/>
  <c r="U19" i="16"/>
  <c r="V19" i="16" s="1"/>
  <c r="U15" i="16"/>
  <c r="V15" i="16" s="1"/>
  <c r="U9" i="16"/>
  <c r="V9" i="16" s="1"/>
  <c r="O9" i="16" s="1"/>
  <c r="U12" i="16"/>
  <c r="V12" i="16" s="1"/>
  <c r="O12" i="16" s="1"/>
  <c r="U10" i="16"/>
  <c r="V10" i="16" s="1"/>
  <c r="O10" i="16" s="1"/>
  <c r="U13" i="16"/>
  <c r="E3" i="10"/>
  <c r="C3" i="10"/>
  <c r="E2" i="10"/>
  <c r="C2" i="10"/>
  <c r="E3" i="16"/>
  <c r="C3" i="16"/>
  <c r="E2" i="16"/>
  <c r="C2" i="16"/>
  <c r="E3" i="15"/>
  <c r="C3" i="15"/>
  <c r="E2" i="15"/>
  <c r="C2" i="15"/>
  <c r="E3" i="14"/>
  <c r="C3" i="14"/>
  <c r="E2" i="14"/>
  <c r="C2" i="14"/>
  <c r="E3" i="13"/>
  <c r="C3" i="13"/>
  <c r="E2" i="13"/>
  <c r="C2" i="13"/>
  <c r="E3" i="12"/>
  <c r="C3" i="12"/>
  <c r="E2" i="12"/>
  <c r="V13" i="16" l="1"/>
  <c r="O13" i="16" s="1"/>
  <c r="C3" i="4"/>
  <c r="C3" i="5"/>
  <c r="C3" i="19"/>
  <c r="C3" i="6"/>
  <c r="C2" i="4"/>
  <c r="C2" i="5"/>
  <c r="C2" i="19"/>
  <c r="C2" i="6"/>
  <c r="S5" i="1"/>
  <c r="C2" i="1" l="1"/>
  <c r="L5" i="15"/>
  <c r="Q5" i="15"/>
  <c r="I5" i="15"/>
  <c r="M5" i="15"/>
  <c r="C29" i="14"/>
  <c r="E5" i="14"/>
  <c r="H5" i="14"/>
  <c r="C33" i="1"/>
  <c r="AB7" i="1"/>
  <c r="G37" i="19"/>
  <c r="L5" i="19"/>
  <c r="C30" i="1"/>
  <c r="V7" i="12" l="1"/>
  <c r="K5" i="12"/>
  <c r="Q5" i="12"/>
  <c r="J5" i="14"/>
  <c r="Q5" i="14"/>
  <c r="V7" i="14"/>
  <c r="Q7" i="14" s="1"/>
  <c r="N7" i="6" s="1"/>
  <c r="K5" i="14"/>
  <c r="K5" i="13"/>
  <c r="W7" i="13"/>
  <c r="Q7" i="13" s="1"/>
  <c r="L7" i="6" s="1"/>
  <c r="Q5" i="13"/>
  <c r="I32" i="5" l="1"/>
  <c r="M28" i="21" s="1"/>
  <c r="E7" i="1"/>
  <c r="E7" i="25" s="1"/>
  <c r="A17" i="23" l="1"/>
  <c r="A16" i="23"/>
  <c r="A14" i="23"/>
  <c r="A13" i="23"/>
  <c r="A9" i="23"/>
  <c r="A8" i="23"/>
  <c r="G2" i="12"/>
  <c r="T3" i="21" l="1"/>
  <c r="B2" i="20"/>
  <c r="G3" i="10"/>
  <c r="R5" i="10"/>
  <c r="N5" i="10"/>
  <c r="M4" i="10"/>
  <c r="C29" i="10"/>
  <c r="J5" i="10"/>
  <c r="H5" i="10"/>
  <c r="G5" i="10"/>
  <c r="C31" i="16"/>
  <c r="C30" i="16"/>
  <c r="C29" i="16"/>
  <c r="C28" i="16"/>
  <c r="L5" i="16"/>
  <c r="J5" i="16"/>
  <c r="I5" i="16"/>
  <c r="O5" i="5"/>
  <c r="N5" i="5"/>
  <c r="M5" i="5"/>
  <c r="G4" i="5"/>
  <c r="L5" i="4"/>
  <c r="I5" i="4"/>
  <c r="G5" i="4"/>
  <c r="G4" i="4"/>
  <c r="O5" i="15"/>
  <c r="J5" i="15"/>
  <c r="H5" i="15"/>
  <c r="G5" i="15"/>
  <c r="M4" i="15"/>
  <c r="G3" i="15"/>
  <c r="G4" i="14"/>
  <c r="G4" i="13"/>
  <c r="M5" i="4"/>
  <c r="O5" i="16"/>
  <c r="R5" i="14"/>
  <c r="O5" i="14"/>
  <c r="O5" i="13"/>
  <c r="O5" i="12"/>
  <c r="O5" i="4"/>
  <c r="T5" i="10"/>
  <c r="N5" i="16"/>
  <c r="M5" i="14"/>
  <c r="M5" i="13"/>
  <c r="M5" i="12"/>
  <c r="J5" i="13"/>
  <c r="J5" i="12"/>
  <c r="H5" i="13"/>
  <c r="H5" i="12"/>
  <c r="G5" i="16"/>
  <c r="G5" i="14"/>
  <c r="G5" i="13"/>
  <c r="G5" i="12"/>
  <c r="G4" i="12"/>
  <c r="G4" i="16"/>
  <c r="G2" i="14"/>
  <c r="G2" i="13"/>
  <c r="I32" i="19"/>
  <c r="H28" i="21" s="1"/>
  <c r="G36" i="19"/>
  <c r="C4" i="4"/>
  <c r="C4" i="5"/>
  <c r="C4" i="19"/>
  <c r="H1" i="19"/>
  <c r="H1" i="6"/>
  <c r="G35" i="5"/>
  <c r="G34" i="5"/>
  <c r="C31" i="5"/>
  <c r="C30" i="5"/>
  <c r="C29" i="5"/>
  <c r="C28" i="5"/>
  <c r="G35" i="19"/>
  <c r="G34" i="19"/>
  <c r="C33" i="19"/>
  <c r="C32" i="19"/>
  <c r="C31" i="19"/>
  <c r="C30" i="19"/>
  <c r="C29" i="19"/>
  <c r="C28" i="19"/>
  <c r="G32" i="6"/>
  <c r="G31" i="6"/>
  <c r="G30" i="6"/>
  <c r="G29" i="6"/>
  <c r="G28" i="6"/>
  <c r="C33" i="6"/>
  <c r="C32" i="6"/>
  <c r="C31" i="6"/>
  <c r="C30" i="6"/>
  <c r="C29" i="6"/>
  <c r="C28" i="6"/>
  <c r="O5" i="6"/>
  <c r="R5" i="13"/>
  <c r="N5" i="19"/>
  <c r="I5" i="6"/>
  <c r="L5" i="5"/>
  <c r="M5" i="19"/>
  <c r="H5" i="6"/>
  <c r="G5" i="6"/>
  <c r="R4" i="19"/>
  <c r="O4" i="6"/>
  <c r="Q4" i="19"/>
  <c r="M4" i="6"/>
  <c r="O4" i="19"/>
  <c r="K4" i="6"/>
  <c r="N4" i="19"/>
  <c r="I4" i="6"/>
  <c r="G4" i="19"/>
  <c r="G4" i="6"/>
  <c r="G3" i="5"/>
  <c r="G3" i="19"/>
  <c r="G3" i="6"/>
  <c r="I3" i="6"/>
  <c r="C4" i="6"/>
  <c r="AB11" i="1"/>
  <c r="AB10" i="1"/>
  <c r="AB9" i="1"/>
  <c r="AB8" i="1"/>
  <c r="C32" i="1"/>
  <c r="C31" i="1"/>
  <c r="G4" i="1"/>
  <c r="C7" i="1"/>
  <c r="C7" i="25" s="1"/>
  <c r="D3" i="21"/>
  <c r="C3" i="21"/>
  <c r="E3" i="21"/>
  <c r="B3" i="21"/>
  <c r="B5" i="1"/>
  <c r="F3" i="21"/>
  <c r="F5" i="4"/>
  <c r="F5" i="10"/>
  <c r="F5" i="16"/>
  <c r="F5" i="5"/>
  <c r="F5" i="15"/>
  <c r="F5" i="14"/>
  <c r="F5" i="13"/>
  <c r="F5" i="12"/>
  <c r="F5" i="19"/>
  <c r="F5" i="6"/>
  <c r="F5" i="1"/>
  <c r="E5" i="4"/>
  <c r="E5" i="10"/>
  <c r="E5" i="16"/>
  <c r="E5" i="5"/>
  <c r="E5" i="15"/>
  <c r="E5" i="13"/>
  <c r="E5" i="12"/>
  <c r="E5" i="19"/>
  <c r="E5" i="6"/>
  <c r="B5" i="4"/>
  <c r="B5" i="10"/>
  <c r="B5" i="16"/>
  <c r="B5" i="5"/>
  <c r="B5" i="15"/>
  <c r="B5" i="14"/>
  <c r="B5" i="13"/>
  <c r="B5" i="12"/>
  <c r="B5" i="19"/>
  <c r="B5" i="6"/>
  <c r="B4" i="1"/>
  <c r="E2" i="4"/>
  <c r="E2" i="5"/>
  <c r="E2" i="19"/>
  <c r="E2" i="6"/>
  <c r="E2" i="1"/>
  <c r="D5" i="4"/>
  <c r="D5" i="10"/>
  <c r="D5" i="16"/>
  <c r="D5" i="5"/>
  <c r="D5" i="15"/>
  <c r="D5" i="14"/>
  <c r="D5" i="13"/>
  <c r="D5" i="12"/>
  <c r="D5" i="19"/>
  <c r="D5" i="6"/>
  <c r="D5" i="1"/>
  <c r="C5" i="4"/>
  <c r="C5" i="10"/>
  <c r="C5" i="16"/>
  <c r="C5" i="5"/>
  <c r="C5" i="15"/>
  <c r="C5" i="14"/>
  <c r="C5" i="13"/>
  <c r="C5" i="12"/>
  <c r="C5" i="19"/>
  <c r="C5" i="6"/>
  <c r="C5" i="1"/>
  <c r="B8" i="18"/>
  <c r="K19" i="18"/>
  <c r="H18" i="18"/>
  <c r="F19" i="18"/>
  <c r="I19" i="18"/>
  <c r="C19" i="18"/>
  <c r="D8" i="18"/>
  <c r="H19" i="18"/>
  <c r="B19" i="18"/>
  <c r="B18" i="18"/>
  <c r="B15" i="18"/>
  <c r="I8" i="18"/>
  <c r="G8" i="18"/>
  <c r="C8" i="18"/>
  <c r="B7" i="18"/>
  <c r="H5" i="18"/>
  <c r="G5" i="18"/>
  <c r="F5" i="18"/>
  <c r="B5" i="18"/>
  <c r="B3" i="18"/>
  <c r="G5" i="1" l="1"/>
  <c r="E3" i="6" l="1"/>
  <c r="X9" i="10"/>
  <c r="AC9" i="10" s="1"/>
  <c r="X8" i="10"/>
  <c r="AC8" i="10" s="1"/>
  <c r="H5" i="21"/>
  <c r="I5" i="21"/>
  <c r="H6" i="21"/>
  <c r="I6" i="21"/>
  <c r="H7" i="21"/>
  <c r="I7" i="21"/>
  <c r="H8" i="21"/>
  <c r="I8" i="21"/>
  <c r="H9" i="21"/>
  <c r="I9" i="21"/>
  <c r="H10" i="21"/>
  <c r="I10" i="21"/>
  <c r="H11" i="21"/>
  <c r="I11" i="21"/>
  <c r="H12" i="21"/>
  <c r="I12" i="21"/>
  <c r="H13" i="21"/>
  <c r="I13" i="21"/>
  <c r="H14" i="21"/>
  <c r="I14" i="21"/>
  <c r="H15" i="21"/>
  <c r="I15" i="21"/>
  <c r="H16" i="21"/>
  <c r="I16" i="21"/>
  <c r="H17" i="21"/>
  <c r="I17" i="21"/>
  <c r="H18" i="21"/>
  <c r="I18" i="21"/>
  <c r="H19" i="21"/>
  <c r="I19" i="21"/>
  <c r="H20" i="21"/>
  <c r="I20" i="21"/>
  <c r="H21" i="21"/>
  <c r="I21" i="21"/>
  <c r="H22" i="21"/>
  <c r="I22" i="21"/>
  <c r="H23" i="21"/>
  <c r="I23" i="21"/>
  <c r="K6" i="21"/>
  <c r="L6" i="21"/>
  <c r="N6" i="21"/>
  <c r="K7" i="21"/>
  <c r="L7" i="21"/>
  <c r="N7" i="21"/>
  <c r="K8" i="21"/>
  <c r="L8" i="21"/>
  <c r="N8" i="21"/>
  <c r="K9" i="21"/>
  <c r="L9" i="21"/>
  <c r="N9" i="21"/>
  <c r="K10" i="21"/>
  <c r="L10" i="21"/>
  <c r="N10" i="21"/>
  <c r="K11" i="21"/>
  <c r="L11" i="21"/>
  <c r="N11" i="21"/>
  <c r="K12" i="21"/>
  <c r="L12" i="21"/>
  <c r="N12" i="21"/>
  <c r="K13" i="21"/>
  <c r="L13" i="21"/>
  <c r="N13" i="21"/>
  <c r="K14" i="21"/>
  <c r="L14" i="21"/>
  <c r="N14" i="21"/>
  <c r="K15" i="21"/>
  <c r="L15" i="21"/>
  <c r="N15" i="21"/>
  <c r="K16" i="21"/>
  <c r="L16" i="21"/>
  <c r="N16" i="21"/>
  <c r="K17" i="21"/>
  <c r="L17" i="21"/>
  <c r="N17" i="21"/>
  <c r="K18" i="21"/>
  <c r="L18" i="21"/>
  <c r="N18" i="21"/>
  <c r="K19" i="21"/>
  <c r="L19" i="21"/>
  <c r="N19" i="21"/>
  <c r="K20" i="21"/>
  <c r="L20" i="21"/>
  <c r="N20" i="21"/>
  <c r="K21" i="21"/>
  <c r="L21" i="21"/>
  <c r="N21" i="21"/>
  <c r="K22" i="21"/>
  <c r="L22" i="21"/>
  <c r="N22" i="21"/>
  <c r="K23" i="21"/>
  <c r="L23" i="21"/>
  <c r="N23" i="21"/>
  <c r="N5" i="21"/>
  <c r="L5" i="21"/>
  <c r="K5" i="21"/>
  <c r="G5" i="21"/>
  <c r="J5" i="21"/>
  <c r="G6" i="21"/>
  <c r="J6" i="21"/>
  <c r="G7" i="21"/>
  <c r="J7" i="21"/>
  <c r="G8" i="21"/>
  <c r="J8" i="21"/>
  <c r="G9" i="21"/>
  <c r="J9" i="21"/>
  <c r="G10" i="21"/>
  <c r="J10" i="21"/>
  <c r="G11" i="21"/>
  <c r="J11" i="21"/>
  <c r="G12" i="21"/>
  <c r="J12" i="21"/>
  <c r="G13" i="21"/>
  <c r="J13" i="21"/>
  <c r="G14" i="21"/>
  <c r="J14" i="21"/>
  <c r="G15" i="21"/>
  <c r="J15" i="21"/>
  <c r="G16" i="21"/>
  <c r="J16" i="21"/>
  <c r="G17" i="21"/>
  <c r="J17" i="21"/>
  <c r="G18" i="21"/>
  <c r="J18" i="21"/>
  <c r="G19" i="21"/>
  <c r="J19" i="21"/>
  <c r="G20" i="21"/>
  <c r="J20" i="21"/>
  <c r="G21" i="21"/>
  <c r="J21" i="21"/>
  <c r="G22" i="21"/>
  <c r="J22" i="21"/>
  <c r="G23" i="21"/>
  <c r="J23" i="21"/>
  <c r="J4" i="21"/>
  <c r="C4" i="21"/>
  <c r="E4" i="21"/>
  <c r="C23" i="21"/>
  <c r="C7" i="21"/>
  <c r="C8" i="21"/>
  <c r="C9" i="21"/>
  <c r="C10" i="21"/>
  <c r="C11" i="21"/>
  <c r="C12" i="21"/>
  <c r="C13" i="21"/>
  <c r="C14" i="21"/>
  <c r="C15" i="21"/>
  <c r="C16" i="21"/>
  <c r="C17" i="21"/>
  <c r="C18" i="21"/>
  <c r="C19" i="21"/>
  <c r="C20" i="21"/>
  <c r="C21" i="21"/>
  <c r="C22" i="21"/>
  <c r="C6" i="21"/>
  <c r="C5" i="21"/>
  <c r="D23" i="21"/>
  <c r="D7" i="21"/>
  <c r="D8" i="21"/>
  <c r="D9" i="21"/>
  <c r="D10" i="21"/>
  <c r="D11" i="21"/>
  <c r="D12" i="21"/>
  <c r="D13" i="21"/>
  <c r="D14" i="21"/>
  <c r="D15" i="21"/>
  <c r="D16" i="21"/>
  <c r="D17" i="21"/>
  <c r="D18" i="21"/>
  <c r="D19" i="21"/>
  <c r="D20" i="21"/>
  <c r="D21" i="21"/>
  <c r="D22" i="21"/>
  <c r="D6" i="21"/>
  <c r="D5" i="21"/>
  <c r="E23" i="21"/>
  <c r="E7" i="21"/>
  <c r="E8" i="21"/>
  <c r="E9" i="21"/>
  <c r="E10" i="21"/>
  <c r="E11" i="21"/>
  <c r="E12" i="21"/>
  <c r="E13" i="21"/>
  <c r="E14" i="21"/>
  <c r="E15" i="21"/>
  <c r="E16" i="21"/>
  <c r="E17" i="21"/>
  <c r="E18" i="21"/>
  <c r="E19" i="21"/>
  <c r="E20" i="21"/>
  <c r="E21" i="21"/>
  <c r="E22" i="21"/>
  <c r="F23" i="21"/>
  <c r="F9" i="21"/>
  <c r="F10" i="21"/>
  <c r="F11" i="21"/>
  <c r="F12" i="21"/>
  <c r="F13" i="21"/>
  <c r="F14" i="21"/>
  <c r="F15" i="21"/>
  <c r="F16" i="21"/>
  <c r="F17" i="21"/>
  <c r="F18" i="21"/>
  <c r="F19" i="21"/>
  <c r="F20" i="21"/>
  <c r="F21" i="21"/>
  <c r="F22" i="21"/>
  <c r="F7" i="21"/>
  <c r="F8" i="21"/>
  <c r="F6" i="21"/>
  <c r="F5" i="21"/>
  <c r="E6" i="21"/>
  <c r="E5" i="21"/>
  <c r="F8" i="5"/>
  <c r="F9" i="5"/>
  <c r="F10" i="5"/>
  <c r="K10" i="5" s="1"/>
  <c r="W10" i="5" s="1"/>
  <c r="F11" i="5"/>
  <c r="F12" i="5"/>
  <c r="K12" i="5" s="1"/>
  <c r="W12" i="5" s="1"/>
  <c r="F13" i="5"/>
  <c r="F14" i="5"/>
  <c r="K14" i="5" s="1"/>
  <c r="E3" i="5"/>
  <c r="I29" i="5" s="1"/>
  <c r="F8" i="19"/>
  <c r="V8" i="19" s="1"/>
  <c r="F9" i="19"/>
  <c r="F10" i="19"/>
  <c r="V10" i="19" s="1"/>
  <c r="F11" i="19"/>
  <c r="V11" i="19" s="1"/>
  <c r="F12" i="19"/>
  <c r="V12" i="19" s="1"/>
  <c r="F13" i="19"/>
  <c r="F14" i="19"/>
  <c r="V14" i="19" s="1"/>
  <c r="V8" i="13"/>
  <c r="R8" i="13" s="1"/>
  <c r="V9" i="13"/>
  <c r="V10" i="13"/>
  <c r="V11" i="13"/>
  <c r="V12" i="13"/>
  <c r="V13" i="13"/>
  <c r="V14" i="13"/>
  <c r="V15" i="13"/>
  <c r="V16" i="13"/>
  <c r="V17" i="13"/>
  <c r="R17" i="13" s="1"/>
  <c r="V18" i="13"/>
  <c r="V19" i="13"/>
  <c r="R19" i="13" s="1"/>
  <c r="O19" i="19" s="1"/>
  <c r="V20" i="13"/>
  <c r="V21" i="13"/>
  <c r="R21" i="13" s="1"/>
  <c r="O21" i="19" s="1"/>
  <c r="V22" i="13"/>
  <c r="V23" i="13"/>
  <c r="R23" i="13" s="1"/>
  <c r="V24" i="13"/>
  <c r="V25" i="13"/>
  <c r="R25" i="13" s="1"/>
  <c r="O25" i="19" s="1"/>
  <c r="V26" i="13"/>
  <c r="R26" i="13" s="1"/>
  <c r="E3" i="19"/>
  <c r="I9" i="4"/>
  <c r="I10" i="4"/>
  <c r="M10" i="4" s="1"/>
  <c r="I11" i="4"/>
  <c r="I8" i="4"/>
  <c r="M8" i="4" s="1"/>
  <c r="I13" i="4"/>
  <c r="M13" i="4" s="1"/>
  <c r="I14" i="4"/>
  <c r="I15" i="4"/>
  <c r="J15" i="4" s="1"/>
  <c r="L15" i="4" s="1"/>
  <c r="I16" i="4"/>
  <c r="J16" i="4" s="1"/>
  <c r="L16" i="4" s="1"/>
  <c r="I17" i="4"/>
  <c r="I18" i="4"/>
  <c r="J18" i="4" s="1"/>
  <c r="L18" i="4" s="1"/>
  <c r="I19" i="4"/>
  <c r="J19" i="4" s="1"/>
  <c r="L19" i="4" s="1"/>
  <c r="I20" i="4"/>
  <c r="J20" i="4" s="1"/>
  <c r="L20" i="4" s="1"/>
  <c r="I21" i="4"/>
  <c r="J21" i="4" s="1"/>
  <c r="L21" i="4" s="1"/>
  <c r="I22" i="4"/>
  <c r="J22" i="4" s="1"/>
  <c r="L22" i="4" s="1"/>
  <c r="I23" i="4"/>
  <c r="J23" i="4" s="1"/>
  <c r="L23" i="4" s="1"/>
  <c r="I24" i="4"/>
  <c r="J24" i="4" s="1"/>
  <c r="L24" i="4" s="1"/>
  <c r="I25" i="4"/>
  <c r="J25" i="4" s="1"/>
  <c r="L25" i="4" s="1"/>
  <c r="I26" i="4"/>
  <c r="J26" i="4" s="1"/>
  <c r="L26" i="4" s="1"/>
  <c r="F11" i="4"/>
  <c r="F13" i="4"/>
  <c r="F14" i="4"/>
  <c r="F15" i="4"/>
  <c r="F8" i="4"/>
  <c r="F15" i="5"/>
  <c r="S15" i="5" s="1"/>
  <c r="F16" i="5"/>
  <c r="F17" i="5"/>
  <c r="S17" i="5" s="1"/>
  <c r="F18" i="5"/>
  <c r="S18" i="5" s="1"/>
  <c r="M1" i="19"/>
  <c r="F15" i="19"/>
  <c r="F16" i="19"/>
  <c r="F17" i="19"/>
  <c r="F18" i="19"/>
  <c r="V18" i="19" s="1"/>
  <c r="F9" i="4"/>
  <c r="F10" i="4"/>
  <c r="F12" i="4"/>
  <c r="F16" i="4"/>
  <c r="F17" i="4"/>
  <c r="F18" i="4"/>
  <c r="F19" i="4"/>
  <c r="F20" i="4"/>
  <c r="F21" i="4"/>
  <c r="F22" i="4"/>
  <c r="F23" i="4"/>
  <c r="F24" i="4"/>
  <c r="F25" i="4"/>
  <c r="F26" i="4"/>
  <c r="M9" i="19"/>
  <c r="M10" i="19"/>
  <c r="M11" i="19"/>
  <c r="M12" i="19"/>
  <c r="M13" i="19"/>
  <c r="M14" i="19"/>
  <c r="M15" i="19"/>
  <c r="M16" i="19"/>
  <c r="M17" i="19"/>
  <c r="M18" i="19"/>
  <c r="M19" i="19"/>
  <c r="M20" i="19"/>
  <c r="M21" i="19"/>
  <c r="M22" i="19"/>
  <c r="M23" i="19"/>
  <c r="M24" i="19"/>
  <c r="M25" i="19"/>
  <c r="M26" i="19"/>
  <c r="M8" i="19"/>
  <c r="U8" i="12"/>
  <c r="U9" i="12"/>
  <c r="U10" i="12"/>
  <c r="U11" i="12"/>
  <c r="U12" i="12"/>
  <c r="U13" i="12"/>
  <c r="U14" i="12"/>
  <c r="U15" i="12"/>
  <c r="U16" i="12"/>
  <c r="U17" i="12"/>
  <c r="U18" i="12"/>
  <c r="F27" i="1"/>
  <c r="F19" i="5"/>
  <c r="F20" i="5"/>
  <c r="K20" i="5" s="1"/>
  <c r="F21" i="5"/>
  <c r="U21" i="5" s="1"/>
  <c r="F22" i="5"/>
  <c r="K22" i="5" s="1"/>
  <c r="F23" i="5"/>
  <c r="K23" i="5" s="1"/>
  <c r="F24" i="5"/>
  <c r="K24" i="5" s="1"/>
  <c r="F25" i="5"/>
  <c r="K25" i="5" s="1"/>
  <c r="F26" i="5"/>
  <c r="K26" i="5" s="1"/>
  <c r="F19" i="19"/>
  <c r="F20" i="19"/>
  <c r="V20" i="19" s="1"/>
  <c r="F21" i="19"/>
  <c r="V21" i="19" s="1"/>
  <c r="F22" i="19"/>
  <c r="F23" i="19"/>
  <c r="F24" i="19"/>
  <c r="F25" i="19"/>
  <c r="F26" i="19"/>
  <c r="U7" i="14"/>
  <c r="V7" i="13"/>
  <c r="U19" i="12"/>
  <c r="U20" i="12"/>
  <c r="U21" i="12"/>
  <c r="U22" i="12"/>
  <c r="U23" i="12"/>
  <c r="U24" i="12"/>
  <c r="U25" i="12"/>
  <c r="U26" i="12"/>
  <c r="U7" i="12"/>
  <c r="F10" i="6"/>
  <c r="F11" i="6"/>
  <c r="F12" i="6"/>
  <c r="F13" i="6"/>
  <c r="F14" i="6"/>
  <c r="F15" i="6"/>
  <c r="F16" i="6"/>
  <c r="F17" i="6"/>
  <c r="F18" i="6"/>
  <c r="F19" i="6"/>
  <c r="F20" i="6"/>
  <c r="F21" i="6"/>
  <c r="F22" i="6"/>
  <c r="F23" i="6"/>
  <c r="F24" i="6"/>
  <c r="F25" i="6"/>
  <c r="F26" i="6"/>
  <c r="C7" i="19"/>
  <c r="E7" i="19"/>
  <c r="C8" i="19"/>
  <c r="D8" i="19"/>
  <c r="E8" i="19"/>
  <c r="W8" i="13"/>
  <c r="V8" i="14"/>
  <c r="C9" i="19"/>
  <c r="D9" i="19"/>
  <c r="E9" i="19"/>
  <c r="W9" i="13"/>
  <c r="S9" i="13" s="1"/>
  <c r="V9" i="14"/>
  <c r="C10" i="19"/>
  <c r="D10" i="19"/>
  <c r="E10" i="19"/>
  <c r="W10" i="13"/>
  <c r="V10" i="14"/>
  <c r="C11" i="19"/>
  <c r="D11" i="19"/>
  <c r="E11" i="19"/>
  <c r="W11" i="13"/>
  <c r="S11" i="13" s="1"/>
  <c r="V11" i="14"/>
  <c r="C12" i="19"/>
  <c r="D12" i="19"/>
  <c r="E12" i="19"/>
  <c r="W12" i="13"/>
  <c r="V12" i="14"/>
  <c r="C13" i="19"/>
  <c r="D13" i="19"/>
  <c r="E13" i="19"/>
  <c r="W13" i="13"/>
  <c r="S13" i="13" s="1"/>
  <c r="V13" i="14"/>
  <c r="C14" i="19"/>
  <c r="D14" i="19"/>
  <c r="E14" i="19"/>
  <c r="W14" i="13"/>
  <c r="V14" i="14"/>
  <c r="C15" i="19"/>
  <c r="D15" i="19"/>
  <c r="E15" i="19"/>
  <c r="W15" i="13"/>
  <c r="S15" i="13" s="1"/>
  <c r="V15" i="14"/>
  <c r="C16" i="19"/>
  <c r="D16" i="19"/>
  <c r="E16" i="19"/>
  <c r="W16" i="13"/>
  <c r="V16" i="14"/>
  <c r="C17" i="19"/>
  <c r="D17" i="19"/>
  <c r="E17" i="19"/>
  <c r="O17" i="19"/>
  <c r="W17" i="13"/>
  <c r="S17" i="13" s="1"/>
  <c r="V17" i="14"/>
  <c r="C18" i="19"/>
  <c r="D18" i="19"/>
  <c r="E18" i="19"/>
  <c r="W18" i="13"/>
  <c r="V18" i="14"/>
  <c r="C19" i="19"/>
  <c r="D19" i="19"/>
  <c r="E19" i="19"/>
  <c r="W19" i="13"/>
  <c r="S19" i="13" s="1"/>
  <c r="V19" i="14"/>
  <c r="C20" i="19"/>
  <c r="D20" i="19"/>
  <c r="E20" i="19"/>
  <c r="W20" i="13"/>
  <c r="V20" i="14"/>
  <c r="C21" i="19"/>
  <c r="D21" i="19"/>
  <c r="E21" i="19"/>
  <c r="W21" i="13"/>
  <c r="S21" i="13" s="1"/>
  <c r="V21" i="14"/>
  <c r="C22" i="19"/>
  <c r="D22" i="19"/>
  <c r="E22" i="19"/>
  <c r="W22" i="13"/>
  <c r="V22" i="14"/>
  <c r="C23" i="19"/>
  <c r="D23" i="19"/>
  <c r="E23" i="19"/>
  <c r="O23" i="19"/>
  <c r="W23" i="13"/>
  <c r="S23" i="13" s="1"/>
  <c r="V23" i="14"/>
  <c r="C24" i="19"/>
  <c r="D24" i="19"/>
  <c r="E24" i="19"/>
  <c r="W24" i="13"/>
  <c r="V24" i="14"/>
  <c r="C25" i="19"/>
  <c r="D25" i="19"/>
  <c r="E25" i="19"/>
  <c r="W25" i="13"/>
  <c r="V25" i="14"/>
  <c r="C26" i="19"/>
  <c r="D26" i="19"/>
  <c r="E26" i="19"/>
  <c r="O26" i="19"/>
  <c r="W26" i="13"/>
  <c r="S26" i="13" s="1"/>
  <c r="V26" i="14"/>
  <c r="X11" i="10"/>
  <c r="AC11" i="10" s="1"/>
  <c r="AA11" i="10"/>
  <c r="AF11" i="10" s="1"/>
  <c r="X10" i="10"/>
  <c r="AC10" i="10" s="1"/>
  <c r="Y11" i="10"/>
  <c r="AD11" i="10" s="1"/>
  <c r="AB11" i="10"/>
  <c r="AG11" i="10" s="1"/>
  <c r="U11" i="15"/>
  <c r="W8" i="15"/>
  <c r="AA8" i="15" s="1"/>
  <c r="X8" i="15"/>
  <c r="AB8" i="15" s="1"/>
  <c r="V8" i="15"/>
  <c r="Z8" i="15" s="1"/>
  <c r="U8" i="15"/>
  <c r="Y8" i="15" s="1"/>
  <c r="AC8" i="15" s="1"/>
  <c r="X9" i="15"/>
  <c r="AB9" i="15" s="1"/>
  <c r="X10" i="15"/>
  <c r="AB10" i="15" s="1"/>
  <c r="X11" i="15"/>
  <c r="X12" i="15"/>
  <c r="X13" i="15"/>
  <c r="X14" i="15"/>
  <c r="X15" i="15"/>
  <c r="X16" i="15"/>
  <c r="X17" i="15"/>
  <c r="X18" i="15"/>
  <c r="X19" i="15"/>
  <c r="X20" i="15"/>
  <c r="X21" i="15"/>
  <c r="X22" i="15"/>
  <c r="X23" i="15"/>
  <c r="X24" i="15"/>
  <c r="X25" i="15"/>
  <c r="X26" i="15"/>
  <c r="W9" i="15"/>
  <c r="AA9" i="15" s="1"/>
  <c r="W10" i="15"/>
  <c r="AA10" i="15" s="1"/>
  <c r="W11" i="15"/>
  <c r="W12" i="15"/>
  <c r="W13" i="15"/>
  <c r="AA13" i="15" s="1"/>
  <c r="R13" i="15" s="1"/>
  <c r="W14" i="15"/>
  <c r="W15" i="15"/>
  <c r="W16" i="15"/>
  <c r="W17" i="15"/>
  <c r="W18" i="15"/>
  <c r="W19" i="15"/>
  <c r="W20" i="15"/>
  <c r="W21" i="15"/>
  <c r="W22" i="15"/>
  <c r="W23" i="15"/>
  <c r="W24" i="15"/>
  <c r="W25" i="15"/>
  <c r="W26" i="15"/>
  <c r="U9" i="15"/>
  <c r="Y9" i="15" s="1"/>
  <c r="U10" i="15"/>
  <c r="Y10" i="15" s="1"/>
  <c r="U12" i="15"/>
  <c r="U13" i="15"/>
  <c r="U14" i="15"/>
  <c r="U15" i="15"/>
  <c r="U16" i="15"/>
  <c r="U17" i="15"/>
  <c r="U18" i="15"/>
  <c r="U19" i="15"/>
  <c r="U20" i="15"/>
  <c r="U21" i="15"/>
  <c r="U22" i="15"/>
  <c r="U23" i="15"/>
  <c r="U24" i="15"/>
  <c r="U25" i="15"/>
  <c r="U26" i="15"/>
  <c r="V9" i="15"/>
  <c r="Z9" i="15" s="1"/>
  <c r="V10" i="15"/>
  <c r="Z10" i="15" s="1"/>
  <c r="V11" i="15"/>
  <c r="V12" i="15"/>
  <c r="V13" i="15"/>
  <c r="V14" i="15"/>
  <c r="V15" i="15"/>
  <c r="V16" i="15"/>
  <c r="V17" i="15"/>
  <c r="V18" i="15"/>
  <c r="V19" i="15"/>
  <c r="V20" i="15"/>
  <c r="V21" i="15"/>
  <c r="V22" i="15"/>
  <c r="V23" i="15"/>
  <c r="V24" i="15"/>
  <c r="V25" i="15"/>
  <c r="V26" i="15"/>
  <c r="AB9" i="10"/>
  <c r="AG9" i="10" s="1"/>
  <c r="Y8" i="10"/>
  <c r="AD8" i="10" s="1"/>
  <c r="AA8" i="10"/>
  <c r="AF8" i="10" s="1"/>
  <c r="AB8" i="10"/>
  <c r="AG8" i="10" s="1"/>
  <c r="AB10" i="10"/>
  <c r="AG10" i="10" s="1"/>
  <c r="AB12" i="10"/>
  <c r="AG12" i="10" s="1"/>
  <c r="AB13" i="10"/>
  <c r="AG13" i="10" s="1"/>
  <c r="AB14" i="10"/>
  <c r="AG14" i="10" s="1"/>
  <c r="AB15" i="10"/>
  <c r="AG15" i="10" s="1"/>
  <c r="AB16" i="10"/>
  <c r="AG16" i="10" s="1"/>
  <c r="AB17" i="10"/>
  <c r="AG17" i="10" s="1"/>
  <c r="AB18" i="10"/>
  <c r="AG18" i="10" s="1"/>
  <c r="AB19" i="10"/>
  <c r="AG19" i="10" s="1"/>
  <c r="AB20" i="10"/>
  <c r="AG20" i="10" s="1"/>
  <c r="AB21" i="10"/>
  <c r="AG21" i="10" s="1"/>
  <c r="AB22" i="10"/>
  <c r="AG22" i="10" s="1"/>
  <c r="AB23" i="10"/>
  <c r="AG23" i="10" s="1"/>
  <c r="AB24" i="10"/>
  <c r="AG24" i="10" s="1"/>
  <c r="AB25" i="10"/>
  <c r="AG25" i="10" s="1"/>
  <c r="AB26" i="10"/>
  <c r="AG26" i="10" s="1"/>
  <c r="AA9" i="10"/>
  <c r="AF9" i="10" s="1"/>
  <c r="AA10" i="10"/>
  <c r="AF10" i="10" s="1"/>
  <c r="AA12" i="10"/>
  <c r="AF12" i="10" s="1"/>
  <c r="AA13" i="10"/>
  <c r="AF13" i="10" s="1"/>
  <c r="AA14" i="10"/>
  <c r="AF14" i="10" s="1"/>
  <c r="AA15" i="10"/>
  <c r="AF15" i="10" s="1"/>
  <c r="AA16" i="10"/>
  <c r="AF16" i="10" s="1"/>
  <c r="AA17" i="10"/>
  <c r="AF17" i="10" s="1"/>
  <c r="AA18" i="10"/>
  <c r="AF18" i="10" s="1"/>
  <c r="AA19" i="10"/>
  <c r="AF19" i="10" s="1"/>
  <c r="AA20" i="10"/>
  <c r="AF20" i="10" s="1"/>
  <c r="AA21" i="10"/>
  <c r="AF21" i="10" s="1"/>
  <c r="AA22" i="10"/>
  <c r="AF22" i="10" s="1"/>
  <c r="AA23" i="10"/>
  <c r="AF23" i="10" s="1"/>
  <c r="AA24" i="10"/>
  <c r="AF24" i="10" s="1"/>
  <c r="AA25" i="10"/>
  <c r="AF25" i="10" s="1"/>
  <c r="AA26" i="10"/>
  <c r="AF26" i="10" s="1"/>
  <c r="Y9" i="10"/>
  <c r="AD9" i="10" s="1"/>
  <c r="Y10" i="10"/>
  <c r="AD10" i="10" s="1"/>
  <c r="Y12" i="10"/>
  <c r="AD12" i="10" s="1"/>
  <c r="Y13" i="10"/>
  <c r="AD13" i="10" s="1"/>
  <c r="Y14" i="10"/>
  <c r="AD14" i="10" s="1"/>
  <c r="Y15" i="10"/>
  <c r="AD15" i="10" s="1"/>
  <c r="Y16" i="10"/>
  <c r="AD16" i="10" s="1"/>
  <c r="Y17" i="10"/>
  <c r="AD17" i="10" s="1"/>
  <c r="Y18" i="10"/>
  <c r="AD18" i="10" s="1"/>
  <c r="Y19" i="10"/>
  <c r="AD19" i="10" s="1"/>
  <c r="Y20" i="10"/>
  <c r="AD20" i="10" s="1"/>
  <c r="Y21" i="10"/>
  <c r="AD21" i="10" s="1"/>
  <c r="Y22" i="10"/>
  <c r="AD22" i="10" s="1"/>
  <c r="Y23" i="10"/>
  <c r="AD23" i="10" s="1"/>
  <c r="Y24" i="10"/>
  <c r="AD24" i="10" s="1"/>
  <c r="Y25" i="10"/>
  <c r="AD25" i="10" s="1"/>
  <c r="Y26" i="10"/>
  <c r="AD26" i="10" s="1"/>
  <c r="X12" i="10"/>
  <c r="AC12" i="10" s="1"/>
  <c r="AH12" i="10" s="1"/>
  <c r="X13" i="10"/>
  <c r="AC13" i="10" s="1"/>
  <c r="AH13" i="10" s="1"/>
  <c r="X14" i="10"/>
  <c r="AC14" i="10" s="1"/>
  <c r="X15" i="10"/>
  <c r="AC15" i="10" s="1"/>
  <c r="X16" i="10"/>
  <c r="AC16" i="10" s="1"/>
  <c r="AH16" i="10" s="1"/>
  <c r="X17" i="10"/>
  <c r="AC17" i="10" s="1"/>
  <c r="AH17" i="10" s="1"/>
  <c r="X18" i="10"/>
  <c r="AC18" i="10" s="1"/>
  <c r="X19" i="10"/>
  <c r="AC19" i="10" s="1"/>
  <c r="X20" i="10"/>
  <c r="AC20" i="10" s="1"/>
  <c r="AH20" i="10" s="1"/>
  <c r="X21" i="10"/>
  <c r="AC21" i="10" s="1"/>
  <c r="AH21" i="10" s="1"/>
  <c r="X22" i="10"/>
  <c r="AC22" i="10" s="1"/>
  <c r="X23" i="10"/>
  <c r="AC23" i="10" s="1"/>
  <c r="X24" i="10"/>
  <c r="AC24" i="10" s="1"/>
  <c r="AH24" i="10" s="1"/>
  <c r="X25" i="10"/>
  <c r="AC25" i="10" s="1"/>
  <c r="AH25" i="10" s="1"/>
  <c r="X26" i="10"/>
  <c r="AC26" i="10" s="1"/>
  <c r="P7" i="12"/>
  <c r="Q7" i="12" s="1"/>
  <c r="J7" i="6" s="1"/>
  <c r="P7" i="13"/>
  <c r="P7" i="14"/>
  <c r="C7" i="16"/>
  <c r="E7" i="16"/>
  <c r="C8" i="16"/>
  <c r="D8" i="16"/>
  <c r="E8" i="16"/>
  <c r="F8" i="16"/>
  <c r="C9" i="16"/>
  <c r="D9" i="16"/>
  <c r="E9" i="16"/>
  <c r="F9" i="16"/>
  <c r="C10" i="16"/>
  <c r="D10" i="16"/>
  <c r="E10" i="16"/>
  <c r="F10" i="16"/>
  <c r="C11" i="16"/>
  <c r="D11" i="16"/>
  <c r="E11" i="16"/>
  <c r="F11" i="16"/>
  <c r="C12" i="16"/>
  <c r="D12" i="16"/>
  <c r="E12" i="16"/>
  <c r="F12" i="16"/>
  <c r="C13" i="16"/>
  <c r="D13" i="16"/>
  <c r="E13" i="16"/>
  <c r="F13" i="16"/>
  <c r="C14" i="16"/>
  <c r="D14" i="16"/>
  <c r="E14" i="16"/>
  <c r="F14" i="16"/>
  <c r="C15" i="16"/>
  <c r="D15" i="16"/>
  <c r="E15" i="16"/>
  <c r="F15" i="16"/>
  <c r="C16" i="16"/>
  <c r="D16" i="16"/>
  <c r="E16" i="16"/>
  <c r="F16" i="16"/>
  <c r="C17" i="16"/>
  <c r="D17" i="16"/>
  <c r="E17" i="16"/>
  <c r="F17" i="16"/>
  <c r="C18" i="16"/>
  <c r="D18" i="16"/>
  <c r="E18" i="16"/>
  <c r="F18" i="16"/>
  <c r="C19" i="16"/>
  <c r="D19" i="16"/>
  <c r="E19" i="16"/>
  <c r="F19" i="16"/>
  <c r="C20" i="16"/>
  <c r="D20" i="16"/>
  <c r="E20" i="16"/>
  <c r="F20" i="16"/>
  <c r="C21" i="16"/>
  <c r="D21" i="16"/>
  <c r="E21" i="16"/>
  <c r="F21" i="16"/>
  <c r="C22" i="16"/>
  <c r="D22" i="16"/>
  <c r="E22" i="16"/>
  <c r="F22" i="16"/>
  <c r="C23" i="16"/>
  <c r="D23" i="16"/>
  <c r="E23" i="16"/>
  <c r="F23" i="16"/>
  <c r="C24" i="16"/>
  <c r="D24" i="16"/>
  <c r="E24" i="16"/>
  <c r="F24" i="16"/>
  <c r="C25" i="16"/>
  <c r="D25" i="16"/>
  <c r="E25" i="16"/>
  <c r="F25" i="16"/>
  <c r="C26" i="16"/>
  <c r="D26" i="16"/>
  <c r="E26" i="16"/>
  <c r="F26" i="16"/>
  <c r="C7" i="15"/>
  <c r="E7" i="15"/>
  <c r="C8" i="15"/>
  <c r="D8" i="15"/>
  <c r="E8" i="15"/>
  <c r="F8" i="15"/>
  <c r="C9" i="15"/>
  <c r="D9" i="15"/>
  <c r="E9" i="15"/>
  <c r="F9" i="15"/>
  <c r="C10" i="15"/>
  <c r="D10" i="15"/>
  <c r="E10" i="15"/>
  <c r="F10" i="15"/>
  <c r="C11" i="15"/>
  <c r="D11" i="15"/>
  <c r="E11" i="15"/>
  <c r="F11" i="15"/>
  <c r="C12" i="15"/>
  <c r="D12" i="15"/>
  <c r="E12" i="15"/>
  <c r="F12" i="15"/>
  <c r="C13" i="15"/>
  <c r="D13" i="15"/>
  <c r="E13" i="15"/>
  <c r="F13" i="15"/>
  <c r="C14" i="15"/>
  <c r="D14" i="15"/>
  <c r="E14" i="15"/>
  <c r="F14" i="15"/>
  <c r="C15" i="15"/>
  <c r="D15" i="15"/>
  <c r="E15" i="15"/>
  <c r="F15" i="15"/>
  <c r="C16" i="15"/>
  <c r="D16" i="15"/>
  <c r="E16" i="15"/>
  <c r="F16" i="15"/>
  <c r="C17" i="15"/>
  <c r="D17" i="15"/>
  <c r="E17" i="15"/>
  <c r="F17" i="15"/>
  <c r="C18" i="15"/>
  <c r="D18" i="15"/>
  <c r="E18" i="15"/>
  <c r="F18" i="15"/>
  <c r="C19" i="15"/>
  <c r="D19" i="15"/>
  <c r="E19" i="15"/>
  <c r="F19" i="15"/>
  <c r="C20" i="15"/>
  <c r="D20" i="15"/>
  <c r="E20" i="15"/>
  <c r="F20" i="15"/>
  <c r="C21" i="15"/>
  <c r="D21" i="15"/>
  <c r="E21" i="15"/>
  <c r="F21" i="15"/>
  <c r="C22" i="15"/>
  <c r="D22" i="15"/>
  <c r="E22" i="15"/>
  <c r="F22" i="15"/>
  <c r="C23" i="15"/>
  <c r="D23" i="15"/>
  <c r="E23" i="15"/>
  <c r="F23" i="15"/>
  <c r="C24" i="15"/>
  <c r="D24" i="15"/>
  <c r="E24" i="15"/>
  <c r="F24" i="15"/>
  <c r="C25" i="15"/>
  <c r="D25" i="15"/>
  <c r="E25" i="15"/>
  <c r="F25" i="15"/>
  <c r="C26" i="15"/>
  <c r="D26" i="15"/>
  <c r="E26" i="15"/>
  <c r="F26" i="15"/>
  <c r="C7" i="14"/>
  <c r="E7" i="14"/>
  <c r="C8" i="14"/>
  <c r="D8" i="14"/>
  <c r="E8" i="14"/>
  <c r="F8" i="14"/>
  <c r="C9" i="14"/>
  <c r="D9" i="14"/>
  <c r="E9" i="14"/>
  <c r="F9" i="14"/>
  <c r="C10" i="14"/>
  <c r="D10" i="14"/>
  <c r="E10" i="14"/>
  <c r="F10" i="14"/>
  <c r="C11" i="14"/>
  <c r="D11" i="14"/>
  <c r="E11" i="14"/>
  <c r="F11" i="14"/>
  <c r="C12" i="14"/>
  <c r="D12" i="14"/>
  <c r="E12" i="14"/>
  <c r="F12" i="14"/>
  <c r="C13" i="14"/>
  <c r="D13" i="14"/>
  <c r="E13" i="14"/>
  <c r="F13" i="14"/>
  <c r="C14" i="14"/>
  <c r="D14" i="14"/>
  <c r="E14" i="14"/>
  <c r="F14" i="14"/>
  <c r="C15" i="14"/>
  <c r="D15" i="14"/>
  <c r="E15" i="14"/>
  <c r="F15" i="14"/>
  <c r="C16" i="14"/>
  <c r="D16" i="14"/>
  <c r="E16" i="14"/>
  <c r="F16" i="14"/>
  <c r="C17" i="14"/>
  <c r="D17" i="14"/>
  <c r="E17" i="14"/>
  <c r="F17" i="14"/>
  <c r="C18" i="14"/>
  <c r="D18" i="14"/>
  <c r="E18" i="14"/>
  <c r="F18" i="14"/>
  <c r="C19" i="14"/>
  <c r="D19" i="14"/>
  <c r="E19" i="14"/>
  <c r="F19" i="14"/>
  <c r="C20" i="14"/>
  <c r="D20" i="14"/>
  <c r="E20" i="14"/>
  <c r="F20" i="14"/>
  <c r="C21" i="14"/>
  <c r="D21" i="14"/>
  <c r="E21" i="14"/>
  <c r="F21" i="14"/>
  <c r="C22" i="14"/>
  <c r="D22" i="14"/>
  <c r="E22" i="14"/>
  <c r="F22" i="14"/>
  <c r="C23" i="14"/>
  <c r="D23" i="14"/>
  <c r="E23" i="14"/>
  <c r="F23" i="14"/>
  <c r="C24" i="14"/>
  <c r="D24" i="14"/>
  <c r="E24" i="14"/>
  <c r="F24" i="14"/>
  <c r="C25" i="14"/>
  <c r="D25" i="14"/>
  <c r="E25" i="14"/>
  <c r="F25" i="14"/>
  <c r="C26" i="14"/>
  <c r="D26" i="14"/>
  <c r="E26" i="14"/>
  <c r="F26" i="14"/>
  <c r="C7" i="13"/>
  <c r="E7" i="13"/>
  <c r="C8" i="13"/>
  <c r="D8" i="13"/>
  <c r="E8" i="13"/>
  <c r="F8" i="13"/>
  <c r="C9" i="13"/>
  <c r="D9" i="13"/>
  <c r="E9" i="13"/>
  <c r="F9" i="13"/>
  <c r="C10" i="13"/>
  <c r="D10" i="13"/>
  <c r="E10" i="13"/>
  <c r="F10" i="13"/>
  <c r="C11" i="13"/>
  <c r="D11" i="13"/>
  <c r="E11" i="13"/>
  <c r="F11" i="13"/>
  <c r="C12" i="13"/>
  <c r="D12" i="13"/>
  <c r="E12" i="13"/>
  <c r="F12" i="13"/>
  <c r="C13" i="13"/>
  <c r="D13" i="13"/>
  <c r="E13" i="13"/>
  <c r="F13" i="13"/>
  <c r="C14" i="13"/>
  <c r="D14" i="13"/>
  <c r="E14" i="13"/>
  <c r="F14" i="13"/>
  <c r="C15" i="13"/>
  <c r="D15" i="13"/>
  <c r="E15" i="13"/>
  <c r="F15" i="13"/>
  <c r="C16" i="13"/>
  <c r="D16" i="13"/>
  <c r="E16" i="13"/>
  <c r="F16" i="13"/>
  <c r="C17" i="13"/>
  <c r="D17" i="13"/>
  <c r="E17" i="13"/>
  <c r="F17" i="13"/>
  <c r="C18" i="13"/>
  <c r="D18" i="13"/>
  <c r="E18" i="13"/>
  <c r="F18" i="13"/>
  <c r="C19" i="13"/>
  <c r="D19" i="13"/>
  <c r="E19" i="13"/>
  <c r="F19" i="13"/>
  <c r="C20" i="13"/>
  <c r="D20" i="13"/>
  <c r="E20" i="13"/>
  <c r="F20" i="13"/>
  <c r="C21" i="13"/>
  <c r="D21" i="13"/>
  <c r="E21" i="13"/>
  <c r="F21" i="13"/>
  <c r="C22" i="13"/>
  <c r="D22" i="13"/>
  <c r="E22" i="13"/>
  <c r="F22" i="13"/>
  <c r="C23" i="13"/>
  <c r="D23" i="13"/>
  <c r="E23" i="13"/>
  <c r="F23" i="13"/>
  <c r="C24" i="13"/>
  <c r="D24" i="13"/>
  <c r="E24" i="13"/>
  <c r="F24" i="13"/>
  <c r="C25" i="13"/>
  <c r="D25" i="13"/>
  <c r="E25" i="13"/>
  <c r="F25" i="13"/>
  <c r="C26" i="13"/>
  <c r="D26" i="13"/>
  <c r="E26" i="13"/>
  <c r="F26" i="13"/>
  <c r="C7" i="12"/>
  <c r="E7" i="12"/>
  <c r="C8" i="12"/>
  <c r="D8" i="12"/>
  <c r="E8" i="12"/>
  <c r="F8" i="12"/>
  <c r="C9" i="12"/>
  <c r="D9" i="12"/>
  <c r="E9" i="12"/>
  <c r="F9" i="12"/>
  <c r="C10" i="12"/>
  <c r="D10" i="12"/>
  <c r="E10" i="12"/>
  <c r="F10" i="12"/>
  <c r="C11" i="12"/>
  <c r="D11" i="12"/>
  <c r="E11" i="12"/>
  <c r="F11" i="12"/>
  <c r="C12" i="12"/>
  <c r="D12" i="12"/>
  <c r="E12" i="12"/>
  <c r="F12" i="12"/>
  <c r="C13" i="12"/>
  <c r="D13" i="12"/>
  <c r="E13" i="12"/>
  <c r="F13" i="12"/>
  <c r="C14" i="12"/>
  <c r="D14" i="12"/>
  <c r="E14" i="12"/>
  <c r="F14" i="12"/>
  <c r="C15" i="12"/>
  <c r="D15" i="12"/>
  <c r="E15" i="12"/>
  <c r="F15" i="12"/>
  <c r="C16" i="12"/>
  <c r="D16" i="12"/>
  <c r="E16" i="12"/>
  <c r="F16" i="12"/>
  <c r="C17" i="12"/>
  <c r="D17" i="12"/>
  <c r="E17" i="12"/>
  <c r="F17" i="12"/>
  <c r="C18" i="12"/>
  <c r="D18" i="12"/>
  <c r="E18" i="12"/>
  <c r="F18" i="12"/>
  <c r="C19" i="12"/>
  <c r="D19" i="12"/>
  <c r="E19" i="12"/>
  <c r="F19" i="12"/>
  <c r="C20" i="12"/>
  <c r="D20" i="12"/>
  <c r="E20" i="12"/>
  <c r="F20" i="12"/>
  <c r="C21" i="12"/>
  <c r="D21" i="12"/>
  <c r="E21" i="12"/>
  <c r="F21" i="12"/>
  <c r="C22" i="12"/>
  <c r="D22" i="12"/>
  <c r="E22" i="12"/>
  <c r="F22" i="12"/>
  <c r="C23" i="12"/>
  <c r="D23" i="12"/>
  <c r="E23" i="12"/>
  <c r="F23" i="12"/>
  <c r="C24" i="12"/>
  <c r="D24" i="12"/>
  <c r="E24" i="12"/>
  <c r="F24" i="12"/>
  <c r="C25" i="12"/>
  <c r="D25" i="12"/>
  <c r="E25" i="12"/>
  <c r="F25" i="12"/>
  <c r="C26" i="12"/>
  <c r="D26" i="12"/>
  <c r="E26" i="12"/>
  <c r="F26" i="12"/>
  <c r="E3" i="4"/>
  <c r="C7" i="10"/>
  <c r="E7" i="10"/>
  <c r="C8" i="10"/>
  <c r="D8" i="10"/>
  <c r="E8" i="10"/>
  <c r="F8" i="10"/>
  <c r="C9" i="10"/>
  <c r="D9" i="10"/>
  <c r="E9" i="10"/>
  <c r="F9" i="10"/>
  <c r="C10" i="10"/>
  <c r="D10" i="10"/>
  <c r="E10" i="10"/>
  <c r="F10" i="10"/>
  <c r="C11" i="10"/>
  <c r="D11" i="10"/>
  <c r="E11" i="10"/>
  <c r="F11" i="10"/>
  <c r="C12" i="10"/>
  <c r="D12" i="10"/>
  <c r="E12" i="10"/>
  <c r="F12" i="10"/>
  <c r="C13" i="10"/>
  <c r="D13" i="10"/>
  <c r="E13" i="10"/>
  <c r="F13" i="10"/>
  <c r="C14" i="10"/>
  <c r="D14" i="10"/>
  <c r="E14" i="10"/>
  <c r="F14" i="10"/>
  <c r="C15" i="10"/>
  <c r="D15" i="10"/>
  <c r="E15" i="10"/>
  <c r="F15" i="10"/>
  <c r="C16" i="10"/>
  <c r="D16" i="10"/>
  <c r="E16" i="10"/>
  <c r="F16" i="10"/>
  <c r="C17" i="10"/>
  <c r="D17" i="10"/>
  <c r="E17" i="10"/>
  <c r="F17" i="10"/>
  <c r="C18" i="10"/>
  <c r="D18" i="10"/>
  <c r="E18" i="10"/>
  <c r="F18" i="10"/>
  <c r="C19" i="10"/>
  <c r="D19" i="10"/>
  <c r="E19" i="10"/>
  <c r="F19" i="10"/>
  <c r="C20" i="10"/>
  <c r="D20" i="10"/>
  <c r="E20" i="10"/>
  <c r="F20" i="10"/>
  <c r="C21" i="10"/>
  <c r="D21" i="10"/>
  <c r="E21" i="10"/>
  <c r="F21" i="10"/>
  <c r="C22" i="10"/>
  <c r="D22" i="10"/>
  <c r="E22" i="10"/>
  <c r="F22" i="10"/>
  <c r="C23" i="10"/>
  <c r="D23" i="10"/>
  <c r="E23" i="10"/>
  <c r="F23" i="10"/>
  <c r="C24" i="10"/>
  <c r="D24" i="10"/>
  <c r="E24" i="10"/>
  <c r="F24" i="10"/>
  <c r="C25" i="10"/>
  <c r="D25" i="10"/>
  <c r="E25" i="10"/>
  <c r="F25" i="10"/>
  <c r="C26" i="10"/>
  <c r="D26" i="10"/>
  <c r="E26" i="10"/>
  <c r="F26" i="10"/>
  <c r="E26" i="6"/>
  <c r="D26" i="6"/>
  <c r="C26" i="6"/>
  <c r="E25" i="6"/>
  <c r="D25" i="6"/>
  <c r="C25" i="6"/>
  <c r="E24" i="6"/>
  <c r="D24" i="6"/>
  <c r="C24" i="6"/>
  <c r="E23" i="6"/>
  <c r="D23" i="6"/>
  <c r="C23" i="6"/>
  <c r="E22" i="6"/>
  <c r="D22" i="6"/>
  <c r="C22" i="6"/>
  <c r="E21" i="6"/>
  <c r="D21" i="6"/>
  <c r="C21" i="6"/>
  <c r="E20" i="6"/>
  <c r="D20" i="6"/>
  <c r="C20" i="6"/>
  <c r="E19" i="6"/>
  <c r="D19" i="6"/>
  <c r="C19" i="6"/>
  <c r="E18" i="6"/>
  <c r="D18" i="6"/>
  <c r="C18" i="6"/>
  <c r="E17" i="6"/>
  <c r="D17" i="6"/>
  <c r="C17" i="6"/>
  <c r="E16" i="6"/>
  <c r="D16" i="6"/>
  <c r="C16" i="6"/>
  <c r="E15" i="6"/>
  <c r="D15" i="6"/>
  <c r="C15" i="6"/>
  <c r="E14" i="6"/>
  <c r="D14" i="6"/>
  <c r="C14" i="6"/>
  <c r="E13" i="6"/>
  <c r="D13" i="6"/>
  <c r="C13" i="6"/>
  <c r="E12" i="6"/>
  <c r="D12" i="6"/>
  <c r="C12" i="6"/>
  <c r="E11" i="6"/>
  <c r="D11" i="6"/>
  <c r="C11" i="6"/>
  <c r="E10" i="6"/>
  <c r="D10" i="6"/>
  <c r="C10" i="6"/>
  <c r="E9" i="6"/>
  <c r="D9" i="6"/>
  <c r="C9" i="6"/>
  <c r="E8" i="6"/>
  <c r="D8" i="6"/>
  <c r="C8" i="6"/>
  <c r="E7" i="6"/>
  <c r="C7" i="6"/>
  <c r="E26" i="5"/>
  <c r="D26" i="5"/>
  <c r="C26" i="5"/>
  <c r="E25" i="5"/>
  <c r="D25" i="5"/>
  <c r="C25" i="5"/>
  <c r="E24" i="5"/>
  <c r="D24" i="5"/>
  <c r="C24" i="5"/>
  <c r="E23" i="5"/>
  <c r="D23" i="5"/>
  <c r="C23" i="5"/>
  <c r="E22" i="5"/>
  <c r="D22" i="5"/>
  <c r="C22" i="5"/>
  <c r="E21" i="5"/>
  <c r="D21" i="5"/>
  <c r="C21" i="5"/>
  <c r="E20" i="5"/>
  <c r="D20" i="5"/>
  <c r="C20" i="5"/>
  <c r="E19" i="5"/>
  <c r="D19" i="5"/>
  <c r="C19" i="5"/>
  <c r="E18" i="5"/>
  <c r="D18" i="5"/>
  <c r="C18" i="5"/>
  <c r="E17" i="5"/>
  <c r="D17" i="5"/>
  <c r="C17" i="5"/>
  <c r="E16" i="5"/>
  <c r="D16" i="5"/>
  <c r="C16" i="5"/>
  <c r="E15" i="5"/>
  <c r="D15" i="5"/>
  <c r="C15" i="5"/>
  <c r="E14" i="5"/>
  <c r="D14" i="5"/>
  <c r="C14" i="5"/>
  <c r="E13" i="5"/>
  <c r="D13" i="5"/>
  <c r="C13" i="5"/>
  <c r="E12" i="5"/>
  <c r="D12" i="5"/>
  <c r="C12" i="5"/>
  <c r="E11" i="5"/>
  <c r="D11" i="5"/>
  <c r="C11" i="5"/>
  <c r="E10" i="5"/>
  <c r="D10" i="5"/>
  <c r="C10" i="5"/>
  <c r="E9" i="5"/>
  <c r="D9" i="5"/>
  <c r="C9" i="5"/>
  <c r="E8" i="5"/>
  <c r="D8" i="5"/>
  <c r="C8" i="5"/>
  <c r="E7" i="5"/>
  <c r="C7" i="5"/>
  <c r="C8" i="4"/>
  <c r="D8" i="4"/>
  <c r="E8" i="4"/>
  <c r="C9" i="4"/>
  <c r="D9" i="4"/>
  <c r="E9" i="4"/>
  <c r="C10" i="4"/>
  <c r="D10" i="4"/>
  <c r="E10" i="4"/>
  <c r="C11" i="4"/>
  <c r="D11" i="4"/>
  <c r="E11" i="4"/>
  <c r="C12" i="4"/>
  <c r="D12" i="4"/>
  <c r="E12" i="4"/>
  <c r="C13" i="4"/>
  <c r="D13" i="4"/>
  <c r="E13" i="4"/>
  <c r="C14" i="4"/>
  <c r="D14" i="4"/>
  <c r="E14" i="4"/>
  <c r="C15" i="4"/>
  <c r="D15" i="4"/>
  <c r="E15" i="4"/>
  <c r="C16" i="4"/>
  <c r="D16" i="4"/>
  <c r="E16" i="4"/>
  <c r="C17" i="4"/>
  <c r="D17" i="4"/>
  <c r="E17" i="4"/>
  <c r="C18" i="4"/>
  <c r="D18" i="4"/>
  <c r="E18" i="4"/>
  <c r="C19" i="4"/>
  <c r="D19" i="4"/>
  <c r="E19" i="4"/>
  <c r="C20" i="4"/>
  <c r="D20" i="4"/>
  <c r="E20" i="4"/>
  <c r="C21" i="4"/>
  <c r="D21" i="4"/>
  <c r="E21" i="4"/>
  <c r="C22" i="4"/>
  <c r="D22" i="4"/>
  <c r="E22" i="4"/>
  <c r="C23" i="4"/>
  <c r="D23" i="4"/>
  <c r="E23" i="4"/>
  <c r="C24" i="4"/>
  <c r="D24" i="4"/>
  <c r="E24" i="4"/>
  <c r="C25" i="4"/>
  <c r="D25" i="4"/>
  <c r="E25" i="4"/>
  <c r="C26" i="4"/>
  <c r="D26" i="4"/>
  <c r="E26" i="4"/>
  <c r="E7" i="4"/>
  <c r="C7" i="4"/>
  <c r="V25" i="5"/>
  <c r="S25" i="5"/>
  <c r="T21" i="5"/>
  <c r="W15" i="19"/>
  <c r="T13" i="5"/>
  <c r="V14" i="5"/>
  <c r="U25" i="5"/>
  <c r="T14" i="5"/>
  <c r="U14" i="5"/>
  <c r="T10" i="5"/>
  <c r="W23" i="19"/>
  <c r="S22" i="5"/>
  <c r="X17" i="19"/>
  <c r="W20" i="19"/>
  <c r="U24" i="5"/>
  <c r="W24" i="19"/>
  <c r="W19" i="19"/>
  <c r="X20" i="19"/>
  <c r="X14" i="19"/>
  <c r="V10" i="5"/>
  <c r="X15" i="19"/>
  <c r="S14" i="5"/>
  <c r="V16" i="5"/>
  <c r="V22" i="5"/>
  <c r="U22" i="5"/>
  <c r="S20" i="5"/>
  <c r="S16" i="5"/>
  <c r="U16" i="5"/>
  <c r="X16" i="19"/>
  <c r="W16" i="19"/>
  <c r="T17" i="5"/>
  <c r="W25" i="19"/>
  <c r="W21" i="19"/>
  <c r="U13" i="5"/>
  <c r="S13" i="5"/>
  <c r="K25" i="19" l="1"/>
  <c r="V25" i="19"/>
  <c r="K24" i="19"/>
  <c r="V24" i="19"/>
  <c r="K17" i="19"/>
  <c r="V17" i="19"/>
  <c r="K23" i="19"/>
  <c r="V23" i="19"/>
  <c r="K19" i="19"/>
  <c r="V19" i="19"/>
  <c r="K16" i="19"/>
  <c r="V16" i="19"/>
  <c r="K26" i="19"/>
  <c r="V26" i="19"/>
  <c r="K22" i="19"/>
  <c r="V22" i="19"/>
  <c r="K15" i="19"/>
  <c r="V15" i="19"/>
  <c r="K13" i="19"/>
  <c r="V13" i="19"/>
  <c r="K9" i="19"/>
  <c r="Z9" i="19" s="1"/>
  <c r="V9" i="19"/>
  <c r="AH26" i="10"/>
  <c r="AH22" i="10"/>
  <c r="AH18" i="10"/>
  <c r="AH14" i="10"/>
  <c r="U8" i="10"/>
  <c r="J13" i="4"/>
  <c r="L13" i="4" s="1"/>
  <c r="K31" i="5"/>
  <c r="K30" i="5"/>
  <c r="K28" i="5"/>
  <c r="K29" i="5"/>
  <c r="K31" i="19"/>
  <c r="K29" i="19"/>
  <c r="U20" i="10"/>
  <c r="U12" i="10"/>
  <c r="N12" i="5" s="1"/>
  <c r="AH23" i="10"/>
  <c r="U23" i="10" s="1"/>
  <c r="N23" i="5" s="1"/>
  <c r="AH19" i="10"/>
  <c r="AH15" i="10"/>
  <c r="U15" i="10" s="1"/>
  <c r="N15" i="5" s="1"/>
  <c r="U19" i="10"/>
  <c r="N19" i="5" s="1"/>
  <c r="AH10" i="10"/>
  <c r="U10" i="10" s="1"/>
  <c r="N10" i="5" s="1"/>
  <c r="AH8" i="10"/>
  <c r="U26" i="10"/>
  <c r="N26" i="5" s="1"/>
  <c r="U22" i="10"/>
  <c r="N22" i="5" s="1"/>
  <c r="U18" i="10"/>
  <c r="U14" i="10"/>
  <c r="AH9" i="10"/>
  <c r="U9" i="10" s="1"/>
  <c r="N9" i="5" s="1"/>
  <c r="U24" i="10"/>
  <c r="U16" i="10"/>
  <c r="N16" i="5" s="1"/>
  <c r="U25" i="10"/>
  <c r="U21" i="10"/>
  <c r="U17" i="10"/>
  <c r="U13" i="10"/>
  <c r="N13" i="5" s="1"/>
  <c r="AH11" i="10"/>
  <c r="U11" i="10" s="1"/>
  <c r="N11" i="5" s="1"/>
  <c r="AC10" i="15"/>
  <c r="AC9" i="15"/>
  <c r="R9" i="15" s="1"/>
  <c r="N8" i="5"/>
  <c r="R10" i="15"/>
  <c r="R10" i="19" s="1"/>
  <c r="R8" i="15"/>
  <c r="N20" i="5"/>
  <c r="N24" i="5"/>
  <c r="N14" i="5"/>
  <c r="N21" i="5"/>
  <c r="N25" i="5"/>
  <c r="N17" i="5"/>
  <c r="N18" i="5"/>
  <c r="M26" i="5"/>
  <c r="M18" i="5"/>
  <c r="M25" i="5"/>
  <c r="M21" i="5"/>
  <c r="M17" i="5"/>
  <c r="M13" i="5"/>
  <c r="M11" i="5"/>
  <c r="M24" i="5"/>
  <c r="M20" i="5"/>
  <c r="M16" i="5"/>
  <c r="M12" i="5"/>
  <c r="M10" i="5"/>
  <c r="O10" i="5" s="1"/>
  <c r="M23" i="5"/>
  <c r="M19" i="5"/>
  <c r="M15" i="5"/>
  <c r="O15" i="5" s="1"/>
  <c r="M9" i="5"/>
  <c r="M22" i="5"/>
  <c r="M14" i="5"/>
  <c r="M8" i="5"/>
  <c r="O8" i="5" s="1"/>
  <c r="R21" i="19"/>
  <c r="R26" i="19"/>
  <c r="R17" i="19"/>
  <c r="R20" i="19"/>
  <c r="U17" i="5"/>
  <c r="K30" i="19"/>
  <c r="O12" i="6"/>
  <c r="Q24" i="13"/>
  <c r="L24" i="6" s="1"/>
  <c r="S24" i="13"/>
  <c r="P24" i="19" s="1"/>
  <c r="O9" i="13"/>
  <c r="K9" i="6" s="1"/>
  <c r="R9" i="13"/>
  <c r="O9" i="19" s="1"/>
  <c r="O22" i="13"/>
  <c r="K22" i="6" s="1"/>
  <c r="R22" i="13"/>
  <c r="O22" i="19" s="1"/>
  <c r="O18" i="13"/>
  <c r="K18" i="6" s="1"/>
  <c r="R18" i="13"/>
  <c r="O18" i="19" s="1"/>
  <c r="O14" i="13"/>
  <c r="K14" i="6" s="1"/>
  <c r="R14" i="13"/>
  <c r="O14" i="19" s="1"/>
  <c r="O10" i="13"/>
  <c r="K10" i="6" s="1"/>
  <c r="R10" i="13"/>
  <c r="O10" i="19" s="1"/>
  <c r="Q22" i="13"/>
  <c r="L22" i="6" s="1"/>
  <c r="S22" i="13"/>
  <c r="P22" i="19" s="1"/>
  <c r="Q20" i="13"/>
  <c r="L20" i="6" s="1"/>
  <c r="S20" i="13"/>
  <c r="P20" i="19" s="1"/>
  <c r="Q18" i="13"/>
  <c r="L18" i="6" s="1"/>
  <c r="S18" i="13"/>
  <c r="O24" i="13"/>
  <c r="K24" i="6" s="1"/>
  <c r="R24" i="13"/>
  <c r="O24" i="19" s="1"/>
  <c r="O20" i="13"/>
  <c r="K20" i="6" s="1"/>
  <c r="R20" i="13"/>
  <c r="O20" i="19" s="1"/>
  <c r="O16" i="13"/>
  <c r="K16" i="6" s="1"/>
  <c r="R16" i="13"/>
  <c r="O16" i="19" s="1"/>
  <c r="O12" i="13"/>
  <c r="K12" i="6" s="1"/>
  <c r="R12" i="13"/>
  <c r="O12" i="19" s="1"/>
  <c r="Q25" i="13"/>
  <c r="L25" i="6" s="1"/>
  <c r="S25" i="13"/>
  <c r="P25" i="19" s="1"/>
  <c r="O13" i="13"/>
  <c r="K13" i="6" s="1"/>
  <c r="R13" i="13"/>
  <c r="O13" i="19" s="1"/>
  <c r="Q16" i="13"/>
  <c r="L16" i="6" s="1"/>
  <c r="S16" i="13"/>
  <c r="P16" i="19" s="1"/>
  <c r="Q14" i="13"/>
  <c r="L14" i="6" s="1"/>
  <c r="S14" i="13"/>
  <c r="P14" i="19" s="1"/>
  <c r="Q12" i="13"/>
  <c r="L12" i="6" s="1"/>
  <c r="S12" i="13"/>
  <c r="P12" i="19" s="1"/>
  <c r="Q10" i="13"/>
  <c r="L10" i="6" s="1"/>
  <c r="S10" i="13"/>
  <c r="P10" i="19" s="1"/>
  <c r="Q8" i="13"/>
  <c r="L8" i="6" s="1"/>
  <c r="S8" i="13"/>
  <c r="P8" i="19" s="1"/>
  <c r="O15" i="13"/>
  <c r="K15" i="6" s="1"/>
  <c r="R15" i="13"/>
  <c r="O15" i="19" s="1"/>
  <c r="O11" i="13"/>
  <c r="K11" i="6" s="1"/>
  <c r="R11" i="13"/>
  <c r="O11" i="19" s="1"/>
  <c r="O23" i="12"/>
  <c r="I23" i="6" s="1"/>
  <c r="R23" i="12"/>
  <c r="N23" i="19" s="1"/>
  <c r="R20" i="12"/>
  <c r="N20" i="19" s="1"/>
  <c r="O20" i="12"/>
  <c r="I20" i="6" s="1"/>
  <c r="O17" i="12"/>
  <c r="I17" i="6" s="1"/>
  <c r="R17" i="12"/>
  <c r="O13" i="12"/>
  <c r="I13" i="6" s="1"/>
  <c r="R13" i="12"/>
  <c r="N13" i="19" s="1"/>
  <c r="O25" i="12"/>
  <c r="I25" i="6" s="1"/>
  <c r="R25" i="12"/>
  <c r="N25" i="19" s="1"/>
  <c r="O22" i="12"/>
  <c r="I22" i="6" s="1"/>
  <c r="R22" i="12"/>
  <c r="N22" i="19" s="1"/>
  <c r="R16" i="12"/>
  <c r="N16" i="19" s="1"/>
  <c r="O16" i="12"/>
  <c r="I16" i="6" s="1"/>
  <c r="R12" i="12"/>
  <c r="N12" i="19" s="1"/>
  <c r="O12" i="12"/>
  <c r="I12" i="6" s="1"/>
  <c r="R24" i="12"/>
  <c r="N24" i="19" s="1"/>
  <c r="O24" i="12"/>
  <c r="I24" i="6" s="1"/>
  <c r="O19" i="12"/>
  <c r="I19" i="6" s="1"/>
  <c r="R19" i="12"/>
  <c r="N19" i="19" s="1"/>
  <c r="O15" i="12"/>
  <c r="I15" i="6" s="1"/>
  <c r="R15" i="12"/>
  <c r="N15" i="19" s="1"/>
  <c r="O11" i="12"/>
  <c r="I11" i="6" s="1"/>
  <c r="R11" i="12"/>
  <c r="N11" i="19" s="1"/>
  <c r="O26" i="12"/>
  <c r="I26" i="6" s="1"/>
  <c r="R26" i="12"/>
  <c r="N26" i="19" s="1"/>
  <c r="O21" i="12"/>
  <c r="I21" i="6" s="1"/>
  <c r="R21" i="12"/>
  <c r="N21" i="19" s="1"/>
  <c r="O18" i="12"/>
  <c r="I18" i="6" s="1"/>
  <c r="R18" i="12"/>
  <c r="N18" i="19" s="1"/>
  <c r="O14" i="12"/>
  <c r="I14" i="6" s="1"/>
  <c r="R14" i="12"/>
  <c r="N14" i="19" s="1"/>
  <c r="O10" i="12"/>
  <c r="I10" i="6" s="1"/>
  <c r="R10" i="12"/>
  <c r="N10" i="19" s="1"/>
  <c r="R9" i="12"/>
  <c r="N9" i="19" s="1"/>
  <c r="O9" i="12"/>
  <c r="I9" i="6" s="1"/>
  <c r="O8" i="12"/>
  <c r="I8" i="6" s="1"/>
  <c r="R8" i="12"/>
  <c r="N8" i="19" s="1"/>
  <c r="N7" i="12"/>
  <c r="O7" i="12" s="1"/>
  <c r="I7" i="6" s="1"/>
  <c r="N17" i="19"/>
  <c r="Q23" i="14"/>
  <c r="N23" i="6" s="1"/>
  <c r="R23" i="14"/>
  <c r="Q23" i="19" s="1"/>
  <c r="Q19" i="14"/>
  <c r="N19" i="6" s="1"/>
  <c r="R19" i="14"/>
  <c r="Q19" i="19" s="1"/>
  <c r="Q10" i="14"/>
  <c r="N10" i="6" s="1"/>
  <c r="R10" i="14"/>
  <c r="Q9" i="14"/>
  <c r="N9" i="6" s="1"/>
  <c r="R9" i="14"/>
  <c r="Q21" i="14"/>
  <c r="N21" i="6" s="1"/>
  <c r="R21" i="14"/>
  <c r="Q21" i="19" s="1"/>
  <c r="Q16" i="14"/>
  <c r="N16" i="6" s="1"/>
  <c r="R16" i="14"/>
  <c r="Q16" i="19" s="1"/>
  <c r="Q26" i="14"/>
  <c r="N26" i="6" s="1"/>
  <c r="R26" i="14"/>
  <c r="Q26" i="19" s="1"/>
  <c r="Q25" i="14"/>
  <c r="N25" i="6" s="1"/>
  <c r="R25" i="14"/>
  <c r="Q20" i="14"/>
  <c r="N20" i="6" s="1"/>
  <c r="R20" i="14"/>
  <c r="Q20" i="19" s="1"/>
  <c r="Q15" i="14"/>
  <c r="N15" i="6" s="1"/>
  <c r="R15" i="14"/>
  <c r="Q15" i="19" s="1"/>
  <c r="Q13" i="14"/>
  <c r="N13" i="6" s="1"/>
  <c r="R13" i="14"/>
  <c r="Q13" i="19" s="1"/>
  <c r="Q12" i="14"/>
  <c r="N12" i="6" s="1"/>
  <c r="R12" i="14"/>
  <c r="Q12" i="19" s="1"/>
  <c r="Q11" i="14"/>
  <c r="N11" i="6" s="1"/>
  <c r="R11" i="14"/>
  <c r="Q11" i="19" s="1"/>
  <c r="Q8" i="14"/>
  <c r="N8" i="6" s="1"/>
  <c r="R8" i="14"/>
  <c r="Q18" i="14"/>
  <c r="N18" i="6" s="1"/>
  <c r="R18" i="14"/>
  <c r="Q18" i="19" s="1"/>
  <c r="Q22" i="14"/>
  <c r="N22" i="6" s="1"/>
  <c r="R22" i="14"/>
  <c r="Q22" i="19" s="1"/>
  <c r="Q17" i="14"/>
  <c r="N17" i="6" s="1"/>
  <c r="R17" i="14"/>
  <c r="Q17" i="19" s="1"/>
  <c r="Q24" i="14"/>
  <c r="N24" i="6" s="1"/>
  <c r="R24" i="14"/>
  <c r="Q24" i="19" s="1"/>
  <c r="Q14" i="14"/>
  <c r="N14" i="6" s="1"/>
  <c r="R14" i="14"/>
  <c r="Q14" i="19" s="1"/>
  <c r="Q25" i="19"/>
  <c r="Q8" i="19"/>
  <c r="P21" i="19"/>
  <c r="Q21" i="13"/>
  <c r="L21" i="6" s="1"/>
  <c r="P18" i="19"/>
  <c r="P17" i="19"/>
  <c r="Q17" i="13"/>
  <c r="L17" i="6" s="1"/>
  <c r="O26" i="13"/>
  <c r="K26" i="6" s="1"/>
  <c r="O25" i="13"/>
  <c r="K25" i="6" s="1"/>
  <c r="O21" i="13"/>
  <c r="K21" i="6" s="1"/>
  <c r="O17" i="13"/>
  <c r="K17" i="6" s="1"/>
  <c r="P23" i="19"/>
  <c r="Q23" i="13"/>
  <c r="L23" i="6" s="1"/>
  <c r="P19" i="19"/>
  <c r="Q19" i="13"/>
  <c r="L19" i="6" s="1"/>
  <c r="P15" i="19"/>
  <c r="Q15" i="13"/>
  <c r="L15" i="6" s="1"/>
  <c r="P13" i="19"/>
  <c r="Q13" i="13"/>
  <c r="L13" i="6" s="1"/>
  <c r="P11" i="19"/>
  <c r="Q11" i="13"/>
  <c r="L11" i="6" s="1"/>
  <c r="P9" i="19"/>
  <c r="Q9" i="13"/>
  <c r="L9" i="6" s="1"/>
  <c r="P26" i="19"/>
  <c r="Q26" i="13"/>
  <c r="L26" i="6" s="1"/>
  <c r="O23" i="13"/>
  <c r="K23" i="6" s="1"/>
  <c r="O19" i="13"/>
  <c r="K19" i="6" s="1"/>
  <c r="O8" i="13"/>
  <c r="K8" i="6" s="1"/>
  <c r="Q10" i="19"/>
  <c r="Q9" i="19"/>
  <c r="N7" i="14"/>
  <c r="O7" i="14" s="1"/>
  <c r="M7" i="6" s="1"/>
  <c r="O8" i="19"/>
  <c r="N7" i="13"/>
  <c r="O7" i="13" s="1"/>
  <c r="K7" i="6" s="1"/>
  <c r="S11" i="5"/>
  <c r="K11" i="5"/>
  <c r="W11" i="5" s="1"/>
  <c r="X25" i="19"/>
  <c r="T23" i="5"/>
  <c r="T20" i="5"/>
  <c r="T18" i="5"/>
  <c r="X22" i="19"/>
  <c r="T25" i="5"/>
  <c r="T22" i="5"/>
  <c r="X23" i="19"/>
  <c r="V18" i="5"/>
  <c r="V26" i="5"/>
  <c r="S24" i="5"/>
  <c r="T24" i="5"/>
  <c r="V20" i="5"/>
  <c r="X24" i="19"/>
  <c r="W26" i="19"/>
  <c r="S21" i="5"/>
  <c r="U20" i="5"/>
  <c r="W17" i="19"/>
  <c r="U23" i="5"/>
  <c r="V23" i="5"/>
  <c r="S23" i="5"/>
  <c r="S26" i="5"/>
  <c r="V24" i="5"/>
  <c r="U26" i="5"/>
  <c r="T26" i="5"/>
  <c r="X26" i="19"/>
  <c r="K20" i="19"/>
  <c r="V21" i="5"/>
  <c r="K21" i="5"/>
  <c r="K18" i="19"/>
  <c r="U15" i="5"/>
  <c r="K15" i="5"/>
  <c r="J17" i="4"/>
  <c r="L17" i="4" s="1"/>
  <c r="J14" i="4"/>
  <c r="L14" i="4" s="1"/>
  <c r="V13" i="5"/>
  <c r="K13" i="5"/>
  <c r="V9" i="5"/>
  <c r="K9" i="5"/>
  <c r="W9" i="5" s="1"/>
  <c r="W22" i="19"/>
  <c r="X19" i="19"/>
  <c r="U18" i="5"/>
  <c r="K18" i="5"/>
  <c r="W12" i="19"/>
  <c r="K12" i="19"/>
  <c r="Z12" i="19" s="1"/>
  <c r="W8" i="19"/>
  <c r="K8" i="19"/>
  <c r="Z8" i="19" s="1"/>
  <c r="AA8" i="19" s="1"/>
  <c r="U8" i="5"/>
  <c r="K8" i="5"/>
  <c r="W8" i="5" s="1"/>
  <c r="X8" i="5" s="1"/>
  <c r="U19" i="5"/>
  <c r="K19" i="5"/>
  <c r="V17" i="5"/>
  <c r="K17" i="5"/>
  <c r="K11" i="19"/>
  <c r="Z11" i="19" s="1"/>
  <c r="V11" i="5"/>
  <c r="X21" i="19"/>
  <c r="K21" i="19"/>
  <c r="T16" i="5"/>
  <c r="K16" i="5"/>
  <c r="W14" i="19"/>
  <c r="K14" i="19"/>
  <c r="W10" i="19"/>
  <c r="K10" i="19"/>
  <c r="Z10" i="19" s="1"/>
  <c r="V15" i="5"/>
  <c r="T15" i="5"/>
  <c r="X18" i="19"/>
  <c r="W18" i="19"/>
  <c r="S19" i="5"/>
  <c r="T19" i="5"/>
  <c r="V19" i="5"/>
  <c r="U11" i="5"/>
  <c r="I30" i="5"/>
  <c r="H30" i="5"/>
  <c r="H29" i="5"/>
  <c r="T11" i="5"/>
  <c r="S10" i="5"/>
  <c r="U10" i="5"/>
  <c r="X9" i="19"/>
  <c r="W9" i="19"/>
  <c r="T8" i="5"/>
  <c r="V8" i="5"/>
  <c r="S8" i="5"/>
  <c r="X8" i="19"/>
  <c r="X13" i="19"/>
  <c r="T9" i="5"/>
  <c r="J9" i="4"/>
  <c r="L9" i="4" s="1"/>
  <c r="V12" i="5"/>
  <c r="W13" i="19"/>
  <c r="X12" i="19"/>
  <c r="J8" i="4"/>
  <c r="L8" i="4" s="1"/>
  <c r="J11" i="4"/>
  <c r="L11" i="4" s="1"/>
  <c r="J10" i="4"/>
  <c r="L10" i="4" s="1"/>
  <c r="J12" i="4"/>
  <c r="L12" i="4" s="1"/>
  <c r="U12" i="5"/>
  <c r="S12" i="5"/>
  <c r="T12" i="5"/>
  <c r="W11" i="19"/>
  <c r="X11" i="19"/>
  <c r="X10" i="19"/>
  <c r="U9" i="5"/>
  <c r="S9" i="5"/>
  <c r="K28" i="19"/>
  <c r="O24" i="5" l="1"/>
  <c r="O21" i="5"/>
  <c r="O25" i="5"/>
  <c r="O9" i="5"/>
  <c r="O19" i="5"/>
  <c r="O16" i="5"/>
  <c r="O22" i="5"/>
  <c r="O23" i="5"/>
  <c r="O26" i="5"/>
  <c r="O18" i="5"/>
  <c r="O14" i="5"/>
  <c r="O12" i="5"/>
  <c r="O13" i="5"/>
  <c r="G30" i="5"/>
  <c r="G29" i="5"/>
  <c r="O20" i="5"/>
  <c r="O17" i="5"/>
  <c r="O11" i="5"/>
  <c r="G32" i="19"/>
  <c r="O20" i="6"/>
  <c r="R8" i="19"/>
  <c r="R24" i="19"/>
  <c r="O24" i="6"/>
  <c r="O21" i="6"/>
  <c r="R25" i="19"/>
  <c r="O25" i="6"/>
  <c r="O14" i="6"/>
  <c r="R14" i="19"/>
  <c r="R18" i="19"/>
  <c r="O18" i="6"/>
  <c r="O23" i="6"/>
  <c r="R23" i="19"/>
  <c r="R13" i="19"/>
  <c r="O13" i="6"/>
  <c r="O22" i="6"/>
  <c r="R22" i="19"/>
  <c r="R11" i="19"/>
  <c r="O11" i="6"/>
  <c r="R16" i="19"/>
  <c r="O16" i="6"/>
  <c r="O15" i="6"/>
  <c r="R15" i="19"/>
  <c r="R19" i="19"/>
  <c r="O19" i="6"/>
  <c r="O10" i="6"/>
  <c r="O26" i="6"/>
  <c r="O17" i="6"/>
  <c r="R9" i="19"/>
  <c r="R12" i="19"/>
  <c r="O9" i="6"/>
  <c r="Y24" i="19"/>
  <c r="Y10" i="19"/>
  <c r="Y20" i="19"/>
  <c r="Y9" i="19"/>
  <c r="Y19" i="19"/>
  <c r="Y16" i="19"/>
  <c r="Y15" i="19"/>
  <c r="Y12" i="19"/>
  <c r="Y17" i="19"/>
  <c r="Y14" i="19"/>
  <c r="Y22" i="19"/>
  <c r="Y11" i="19"/>
  <c r="Y18" i="19"/>
  <c r="Y26" i="19"/>
  <c r="Y13" i="19"/>
  <c r="Y25" i="19"/>
  <c r="Y21" i="19"/>
  <c r="Y23" i="19"/>
  <c r="Y8" i="19"/>
  <c r="G31" i="5"/>
  <c r="G32" i="5"/>
  <c r="G29" i="19"/>
  <c r="G30" i="19"/>
  <c r="G28" i="5"/>
  <c r="M28" i="5" s="1"/>
  <c r="M32" i="5" s="1"/>
  <c r="G28" i="19"/>
  <c r="L28" i="4"/>
  <c r="J28" i="4"/>
  <c r="M28" i="19" l="1"/>
  <c r="M32" i="19" s="1"/>
  <c r="M31" i="5"/>
  <c r="L27" i="21" s="1"/>
  <c r="M30" i="5"/>
  <c r="L26" i="21" s="1"/>
  <c r="M29" i="5"/>
  <c r="L25" i="21" s="1"/>
  <c r="L28" i="21"/>
  <c r="O8" i="6"/>
  <c r="G31" i="19"/>
  <c r="J7" i="4"/>
  <c r="K28" i="21" l="1"/>
  <c r="K24" i="21"/>
  <c r="M30" i="19"/>
  <c r="K26" i="21" s="1"/>
  <c r="M29" i="19"/>
  <c r="K25" i="21" s="1"/>
  <c r="M31" i="19"/>
  <c r="K27" i="21" s="1"/>
  <c r="L24" i="21"/>
</calcChain>
</file>

<file path=xl/sharedStrings.xml><?xml version="1.0" encoding="utf-8"?>
<sst xmlns="http://schemas.openxmlformats.org/spreadsheetml/2006/main" count="1896" uniqueCount="807">
  <si>
    <t>Nr.</t>
  </si>
  <si>
    <t>-</t>
  </si>
  <si>
    <t>Experimental BCF</t>
  </si>
  <si>
    <t>A</t>
  </si>
  <si>
    <t>X</t>
  </si>
  <si>
    <t>Limit A &gt;</t>
  </si>
  <si>
    <t>Limit X ≤</t>
  </si>
  <si>
    <r>
      <t>Limit
96hLC</t>
    </r>
    <r>
      <rPr>
        <vertAlign val="subscript"/>
        <sz val="10"/>
        <rFont val="Arial"/>
        <family val="2"/>
      </rPr>
      <t>50</t>
    </r>
    <r>
      <rPr>
        <sz val="10"/>
        <rFont val="Arial"/>
        <family val="2"/>
      </rPr>
      <t xml:space="preserve">
[mg/L]</t>
    </r>
  </si>
  <si>
    <t>E</t>
  </si>
  <si>
    <t>F</t>
  </si>
  <si>
    <t>G</t>
  </si>
  <si>
    <t>D</t>
  </si>
  <si>
    <t>Limit E ≤</t>
  </si>
  <si>
    <t>Limit F ≤</t>
  </si>
  <si>
    <t>Limit G ≤</t>
  </si>
  <si>
    <t>Limit D</t>
  </si>
  <si>
    <t>Markieren Sie welcher Kategorie der Schmierstoff zuzuordnen ist:</t>
  </si>
  <si>
    <t>Ja</t>
  </si>
  <si>
    <t>Nein</t>
  </si>
  <si>
    <t>Ein Sicherheitsdatenblatt des Schmierstoffs liegt dem Antrag bei:</t>
  </si>
  <si>
    <t>Sicherheitsdatenblätter der Basiskomponenten des Schmierstoffs liegen bei:</t>
  </si>
  <si>
    <t>Wird ein reaktives Verdickersystem im Schmierfett verwendet?</t>
  </si>
  <si>
    <t>Masse [g] des Edukts
(in 100 g des Schmierfetts)</t>
  </si>
  <si>
    <t>Formulieren Sie die gewünschte chemische Reaktion:</t>
  </si>
  <si>
    <t>Chemischer Name</t>
  </si>
  <si>
    <t>Masse [g] des Produkts
(in 100 g des Schmierfetts)</t>
  </si>
  <si>
    <t>CAS Nr.</t>
  </si>
  <si>
    <t>EC Nr.</t>
  </si>
  <si>
    <t>Masse [g] der Edukte im Überschuß
(in 100 g des Schmierfetts)</t>
  </si>
  <si>
    <t>Produktinformation</t>
  </si>
  <si>
    <t>Verdickersystem im Falle von Schmierfetten</t>
  </si>
  <si>
    <t>Gesundheits- und Umweltgefahren</t>
  </si>
  <si>
    <t>Substanzen und Handelsmarken, die in der LuSC-Liste und den LoC aufgeführt</t>
  </si>
  <si>
    <t>Aquatische Toxizität</t>
  </si>
  <si>
    <t>Schmierstoff:</t>
  </si>
  <si>
    <t>Algen</t>
  </si>
  <si>
    <t>Daphnien</t>
  </si>
  <si>
    <t>Fische</t>
  </si>
  <si>
    <t>lierungspotentials und die aquatische Toxizität des Herstellers. Es sollte mit dem</t>
  </si>
  <si>
    <t>Für ein Additiv auf der LuSC-Liste könnte mehr als ein Eintrag für die Einstufung</t>
  </si>
  <si>
    <t>Eine Selbsteinschätzung ist die EEL Einstufung des bioabbaubarkeits- und -akkumu-</t>
  </si>
  <si>
    <t>Fische: Toxizitätstestergebnisse</t>
  </si>
  <si>
    <t>Daphnien: Toxizitätstestergebnisse</t>
  </si>
  <si>
    <t>Algen: Toxizitätstestergebnisse</t>
  </si>
  <si>
    <t>Aquatische Toxizität - Einstufung von D, basiert auf anderen Daten</t>
  </si>
  <si>
    <t>Bioabbaubarkeit
Bioakkumulation</t>
  </si>
  <si>
    <t>Ergeb-
nis</t>
  </si>
  <si>
    <t>Bei Selbsteinschätzung bitte ausfüllen!</t>
  </si>
  <si>
    <t>Wenn die Substanz nich biologisch abbaubar ist, bitte ausfüllen!</t>
  </si>
  <si>
    <t>Für die Bedeutung von A/B/C/D/E/F/G und X siehe "user manual".</t>
  </si>
  <si>
    <t>Ich bestätige hiermit, dass ich das Dokument geprüft habe und die angegebenen Informationen wahr und die Mengenangaben und Werte richtig sind.</t>
  </si>
  <si>
    <t>Bestätigung</t>
  </si>
  <si>
    <t>Andere</t>
  </si>
  <si>
    <t>A
[%]</t>
  </si>
  <si>
    <t>B
[%]</t>
  </si>
  <si>
    <t>C
[%]</t>
  </si>
  <si>
    <t>X
[%]</t>
  </si>
  <si>
    <t>D
[%]</t>
  </si>
  <si>
    <t>E
[%]</t>
  </si>
  <si>
    <t>F
[%]</t>
  </si>
  <si>
    <t>G
[%]</t>
  </si>
  <si>
    <t>EEL Einstufung D?</t>
  </si>
  <si>
    <t>C.4 A / OECD 301 A</t>
  </si>
  <si>
    <t>C.4 B / OECD 301 E</t>
  </si>
  <si>
    <t>C.4 C / OECD 301 B</t>
  </si>
  <si>
    <t>C.4 D / OECD 301 F</t>
  </si>
  <si>
    <t>C.4 E / OECD 301 D</t>
  </si>
  <si>
    <t>C.4 F / OECD 301 C</t>
  </si>
  <si>
    <t>C.9 / OECD 302 B</t>
  </si>
  <si>
    <t>OECD 302 C</t>
  </si>
  <si>
    <t>OECD 210</t>
  </si>
  <si>
    <t>Kandidatenliste der besonders besorgniseregenden Stoffe</t>
  </si>
  <si>
    <t>OSPAR-Liste der vorrangig zu behandelnden Chemikalien</t>
  </si>
  <si>
    <t>organische Halogenverbindung</t>
  </si>
  <si>
    <t>Nitritverbindung</t>
  </si>
  <si>
    <t>sind, halten das Kriterium ein, weil sie, bevor sie der Liste hinzugefügt wurden,</t>
  </si>
  <si>
    <t>bewertet wurden. Bei Verdickern ist Li und Al in gewissem Maße erlaubt.</t>
  </si>
  <si>
    <t>Ja  |  Nein</t>
  </si>
  <si>
    <t>GLP</t>
  </si>
  <si>
    <t>WAF</t>
  </si>
  <si>
    <t>Dokument
liegt bei</t>
  </si>
  <si>
    <t>unbewertet</t>
  </si>
  <si>
    <t xml:space="preserve">Name: </t>
  </si>
  <si>
    <t xml:space="preserve">Firma: </t>
  </si>
  <si>
    <t xml:space="preserve">Position in der Firma: </t>
  </si>
  <si>
    <t xml:space="preserve">Datum: </t>
  </si>
  <si>
    <t xml:space="preserve">Unterschrift: </t>
  </si>
  <si>
    <t>Anmerkung</t>
  </si>
  <si>
    <t>1a</t>
  </si>
  <si>
    <t>1b</t>
  </si>
  <si>
    <t>H-Sätze</t>
  </si>
  <si>
    <t>EUH029</t>
  </si>
  <si>
    <t>EUH031</t>
  </si>
  <si>
    <t>EUH032</t>
  </si>
  <si>
    <t>EUH070</t>
  </si>
  <si>
    <t>EUH066</t>
  </si>
  <si>
    <t>Deutsch</t>
  </si>
  <si>
    <t>English</t>
  </si>
  <si>
    <t>Wenn JA, füllen Sie folgende Tabellen aus:</t>
  </si>
  <si>
    <t>Informationen über die Edukte des Verdickersystems</t>
  </si>
  <si>
    <t>Markieren Sie, welche Edukte im
Überschuß verwendet werden</t>
  </si>
  <si>
    <t>Informationen über die Produkte der gewünschten chemischen Reaktion:</t>
  </si>
  <si>
    <t>Informationen über die im Überschuß zugesetzten Edukte die nach der Reaktion übrig bleiben:</t>
  </si>
  <si>
    <t>*</t>
  </si>
  <si>
    <t>**</t>
  </si>
  <si>
    <t>***</t>
  </si>
  <si>
    <r>
      <t>(72hE</t>
    </r>
    <r>
      <rPr>
        <vertAlign val="subscript"/>
        <sz val="8"/>
        <rFont val="Arial"/>
        <family val="2"/>
      </rPr>
      <t>r</t>
    </r>
    <r>
      <rPr>
        <sz val="8"/>
        <rFont val="Arial"/>
        <family val="2"/>
      </rPr>
      <t>C</t>
    </r>
    <r>
      <rPr>
        <vertAlign val="subscript"/>
        <sz val="8"/>
        <rFont val="Arial"/>
        <family val="2"/>
      </rPr>
      <t>50</t>
    </r>
    <r>
      <rPr>
        <sz val="8"/>
        <rFont val="Arial"/>
        <family val="2"/>
      </rPr>
      <t>)</t>
    </r>
  </si>
  <si>
    <r>
      <t>(48hEC</t>
    </r>
    <r>
      <rPr>
        <vertAlign val="subscript"/>
        <sz val="8"/>
        <rFont val="Arial"/>
        <family val="2"/>
      </rPr>
      <t>50</t>
    </r>
    <r>
      <rPr>
        <sz val="8"/>
        <rFont val="Arial"/>
        <family val="2"/>
      </rPr>
      <t>)</t>
    </r>
  </si>
  <si>
    <r>
      <t>(96hLC</t>
    </r>
    <r>
      <rPr>
        <vertAlign val="subscript"/>
        <sz val="8"/>
        <rFont val="Arial"/>
        <family val="2"/>
      </rPr>
      <t>50</t>
    </r>
    <r>
      <rPr>
        <sz val="8"/>
        <rFont val="Arial"/>
        <family val="2"/>
      </rPr>
      <t>)</t>
    </r>
  </si>
  <si>
    <t>Ergebnis</t>
  </si>
  <si>
    <t>Anteil am
Schmier-
stoff</t>
  </si>
  <si>
    <t>Substanz-/Handelsname
(wie in der LuSC-Liste angegeben)
(IUPAC Name)</t>
  </si>
  <si>
    <t>°</t>
  </si>
  <si>
    <t>EEL
Einstu-
fung
ok? (D)</t>
  </si>
  <si>
    <t>EEL Einstufung***</t>
  </si>
  <si>
    <t>Quelle der Bewertung
(LuSC-Liste oder
Selbsteinschätzung*
oder  LoC**)</t>
  </si>
  <si>
    <t>Bitte wählen Sie das gewünschte Bewertungskriterium aus. Es muss entweder</t>
  </si>
  <si>
    <t>"</t>
  </si>
  <si>
    <t>(NOEC)</t>
  </si>
  <si>
    <r>
      <t>(48hE</t>
    </r>
    <r>
      <rPr>
        <sz val="8"/>
        <rFont val="Arial"/>
        <family val="2"/>
      </rPr>
      <t>C</t>
    </r>
    <r>
      <rPr>
        <vertAlign val="subscript"/>
        <sz val="8"/>
        <rFont val="Arial"/>
        <family val="2"/>
      </rPr>
      <t>50</t>
    </r>
    <r>
      <rPr>
        <sz val="8"/>
        <rFont val="Arial"/>
        <family val="2"/>
      </rPr>
      <t>)</t>
    </r>
  </si>
  <si>
    <t>M", wenn
EEL
Einstu-
fung G</t>
  </si>
  <si>
    <t>Ergeb-
nis ok?</t>
  </si>
  <si>
    <r>
      <t>Limit</t>
    </r>
    <r>
      <rPr>
        <sz val="10"/>
        <rFont val="Arial"/>
        <family val="2"/>
      </rPr>
      <t xml:space="preserve">
</t>
    </r>
    <r>
      <rPr>
        <sz val="10"/>
        <rFont val="Arial"/>
        <family val="2"/>
      </rPr>
      <t>[mg/L]</t>
    </r>
  </si>
  <si>
    <t>Basis der
Selbstein-
schätzung</t>
  </si>
  <si>
    <r>
      <t xml:space="preserve">Limit
</t>
    </r>
    <r>
      <rPr>
        <sz val="10"/>
        <rFont val="Arial"/>
        <family val="2"/>
      </rPr>
      <t>[mg/L]</t>
    </r>
  </si>
  <si>
    <t>Moleku-
lare
Masse
[g/mol]</t>
  </si>
  <si>
    <t>Moleku-
lardurch-
messer
[nm]</t>
  </si>
  <si>
    <t>≥ Limit
[Gew.%]</t>
  </si>
  <si>
    <t>Bioabbau-
barkeit</t>
  </si>
  <si>
    <t>Wenn keine Daten vorliegen oder der Stoff nicht bioabbaubar ist, bitte 0 eingeben!</t>
  </si>
  <si>
    <t>Methode
1*
2**
3***</t>
  </si>
  <si>
    <t>Abbau
nach 28
Tagen°
[%]</t>
  </si>
  <si>
    <t>Test-
protokoll</t>
  </si>
  <si>
    <r>
      <t>Log K</t>
    </r>
    <r>
      <rPr>
        <vertAlign val="subscript"/>
        <sz val="8"/>
        <rFont val="Arial"/>
        <family val="2"/>
      </rPr>
      <t>ow</t>
    </r>
  </si>
  <si>
    <t>Wert</t>
  </si>
  <si>
    <t>BCF</t>
  </si>
  <si>
    <t>Wert
[L/kg]</t>
  </si>
  <si>
    <t>Kriterium 6</t>
  </si>
  <si>
    <t>Sprache/Language:</t>
  </si>
  <si>
    <t>Product Information</t>
  </si>
  <si>
    <t>Yes</t>
  </si>
  <si>
    <t>No</t>
  </si>
  <si>
    <t>Thickening system in case of greases</t>
  </si>
  <si>
    <t>If YES, fill in the following tables:</t>
  </si>
  <si>
    <t>Information on the reactants of the thickening system:</t>
  </si>
  <si>
    <t>CAS No.</t>
  </si>
  <si>
    <t>EC No.</t>
  </si>
  <si>
    <t>Chemical Name</t>
  </si>
  <si>
    <t>Mass [g] of reactant
(in 100 g of the grease)</t>
  </si>
  <si>
    <t>Tic reactants
used in excess</t>
  </si>
  <si>
    <t>State the intended chemical reaction:</t>
  </si>
  <si>
    <t>Information on the products formed during the intended chemical reaction:</t>
  </si>
  <si>
    <t>Mass [g] of product
(in 100 g of the grease)</t>
  </si>
  <si>
    <t>Mass [g] of substances in excess
(in 100 g of the grease)</t>
  </si>
  <si>
    <t>Information on the substances remaining in excess after the intended chemical reaction:</t>
  </si>
  <si>
    <t>No.</t>
  </si>
  <si>
    <t>Substance/Brand name
(as stated on the LuSC-list)
(IUPAC name)</t>
  </si>
  <si>
    <t>Fraction
present
[% (w/w)]</t>
  </si>
  <si>
    <t>Health and Environmental Hazards</t>
  </si>
  <si>
    <t>Substances and Brands stated in the LuSC-list and LoC are complying with this</t>
  </si>
  <si>
    <t>criterion since this is part of the assessment before they are entered on the list</t>
  </si>
  <si>
    <t>letter. Thickeners can contain Li and Al in a certain extend.</t>
  </si>
  <si>
    <t>Lubricant:</t>
  </si>
  <si>
    <t>EEL classification***</t>
  </si>
  <si>
    <t>EEL classification D?</t>
  </si>
  <si>
    <t>Aquatic toxicity</t>
  </si>
  <si>
    <t>Algae</t>
  </si>
  <si>
    <t>Daphnia</t>
  </si>
  <si>
    <t>Fish</t>
  </si>
  <si>
    <t>Other</t>
  </si>
  <si>
    <t>EEL
classifi-
cation
ok? (D)</t>
  </si>
  <si>
    <t>Result</t>
  </si>
  <si>
    <t>Please choose the disired testing criterion. Either criterion</t>
  </si>
  <si>
    <t>A self-assessment is the EEL-assessment of the biodegradation/bioaccumulation</t>
  </si>
  <si>
    <t>potential and aquatic toxicity by the supplier. If should be accompanied by filling</t>
  </si>
  <si>
    <t>added e.g. valid standard test reports.</t>
  </si>
  <si>
    <t>LoC = Valid "letter of compliance" from one of the Ecolabel Competent Bodies.</t>
  </si>
  <si>
    <t>LoC = gültiger "letter of compliance" von einem der Ecolabel Competent Bodies.</t>
  </si>
  <si>
    <t>For an additive on the LuSC-list more than one entry may be required</t>
  </si>
  <si>
    <t>for biodegradation or aquatic toxicity classification.</t>
  </si>
  <si>
    <t>M", if
EEL clas-
sification
is G</t>
  </si>
  <si>
    <t>Re-
sult</t>
  </si>
  <si>
    <t>unassessed</t>
  </si>
  <si>
    <t>If self-assessment, please fill in!</t>
  </si>
  <si>
    <t>Base of
self-
assess-
ment</t>
  </si>
  <si>
    <t>Document
attached</t>
  </si>
  <si>
    <t>Result
ok?</t>
  </si>
  <si>
    <t>Daphnia toxicity test reults</t>
  </si>
  <si>
    <t>Fish toxicity test results</t>
  </si>
  <si>
    <t>Aquatic toxicity classification of D based on other data</t>
  </si>
  <si>
    <t>Molecu-
lar mass
[g/mol]</t>
  </si>
  <si>
    <t>Mole-
cule dia-
meter
[nm]</t>
  </si>
  <si>
    <t>≥ Limit
[% (w/w)]</t>
  </si>
  <si>
    <t>Source</t>
  </si>
  <si>
    <t>Biodegradation
Bioaccumulation</t>
  </si>
  <si>
    <t>Biodegra-
dation</t>
  </si>
  <si>
    <t>If no data is availabe or the compound is not biodegradable, please fill in 0!</t>
  </si>
  <si>
    <t>Method
1*
2**
3***</t>
  </si>
  <si>
    <t>Experimentaler BCF</t>
  </si>
  <si>
    <t>Value</t>
  </si>
  <si>
    <t>If substance is non-biodegradable, please fill in!</t>
  </si>
  <si>
    <t>Criterion 6</t>
  </si>
  <si>
    <t>I hereby confirm that I have reviewed this document and that the information submitted is true and the amounts and values stated are accurate.</t>
  </si>
  <si>
    <t>Company:</t>
  </si>
  <si>
    <t>Position in company:</t>
  </si>
  <si>
    <t>Date:</t>
  </si>
  <si>
    <t>Signature:</t>
  </si>
  <si>
    <t>Notes</t>
  </si>
  <si>
    <t>Daten
aus-
rei-
chend?</t>
  </si>
  <si>
    <t>Data
suffi-
cient?</t>
  </si>
  <si>
    <t>relevante Dokumente, z.B. Standardtestberichte, sollten beigefügt werden.</t>
  </si>
  <si>
    <t>Yes  |  No</t>
  </si>
  <si>
    <t>Candidate List of Substances of Very High Concern</t>
  </si>
  <si>
    <t>OSPAR List of Chemicals for Priority Action</t>
  </si>
  <si>
    <t>organic halogen compound</t>
  </si>
  <si>
    <t>Degrada-
tion after
28 days°
[%]</t>
  </si>
  <si>
    <t>Confirmation</t>
  </si>
  <si>
    <t>Auswahl</t>
  </si>
  <si>
    <t>JA</t>
  </si>
  <si>
    <t>NEIN</t>
  </si>
  <si>
    <t>YES</t>
  </si>
  <si>
    <t>NO</t>
  </si>
  <si>
    <t>Selbsteinschätzung</t>
  </si>
  <si>
    <t>LuSC-Liste</t>
  </si>
  <si>
    <t>self-assessment</t>
  </si>
  <si>
    <t>LuSC list</t>
  </si>
  <si>
    <t>LoC</t>
  </si>
  <si>
    <t>Analogie</t>
  </si>
  <si>
    <t>MSDS</t>
  </si>
  <si>
    <t>Sonstiges</t>
  </si>
  <si>
    <t>Testprotokoll</t>
  </si>
  <si>
    <t>Basis</t>
  </si>
  <si>
    <t>test protocol</t>
  </si>
  <si>
    <t>read across</t>
  </si>
  <si>
    <t>other</t>
  </si>
  <si>
    <t>Herkunft</t>
  </si>
  <si>
    <t xml:space="preserve"> </t>
  </si>
  <si>
    <t>Total Loss Lubriacants (TLL)</t>
  </si>
  <si>
    <t>Partial Loss Lubricants (PLL)</t>
  </si>
  <si>
    <t>Accidental Loss Lubricants (ALL)</t>
  </si>
  <si>
    <t>Vollverlustschmierstoffe (TLL)</t>
  </si>
  <si>
    <t>Teilverlustschmierstoffe (PLL)</t>
  </si>
  <si>
    <t>Verlustschmierstoffe mit unbeabsichtigter Freisetztung (ALL)</t>
  </si>
  <si>
    <t>e.g. hydraulic fluids, metalworking fluids, gear oils for the use in closed gears, accidental loss greases</t>
  </si>
  <si>
    <t>e.g. chainsaw oils, wire rope lubricants, concrete release agents, total loss greases, other total loss lubricants</t>
  </si>
  <si>
    <t>z.B. Hydraulikflüssigkeiten, Metallbearbeitungsflüssigkeiten, Getriebeöle für geschlossene Getriebe, Verlustschmierfette mit unbeabsichtigter Freisetzung</t>
  </si>
  <si>
    <t>e.g. gear oils for the use in open gears, stern tube oils, two-stroke oils, oils for temporary protection against corrosion, partial loss greases</t>
  </si>
  <si>
    <t>CB</t>
  </si>
  <si>
    <t>H300</t>
  </si>
  <si>
    <t>H301</t>
  </si>
  <si>
    <t>H304</t>
  </si>
  <si>
    <t>H310</t>
  </si>
  <si>
    <t>H311</t>
  </si>
  <si>
    <t>H314</t>
  </si>
  <si>
    <t>H315</t>
  </si>
  <si>
    <t>H317</t>
  </si>
  <si>
    <t>H318</t>
  </si>
  <si>
    <t>H319</t>
  </si>
  <si>
    <t>H330</t>
  </si>
  <si>
    <t>H331</t>
  </si>
  <si>
    <t>H334</t>
  </si>
  <si>
    <t>H335</t>
  </si>
  <si>
    <t>H336</t>
  </si>
  <si>
    <t>H340</t>
  </si>
  <si>
    <t>H341</t>
  </si>
  <si>
    <t>H350</t>
  </si>
  <si>
    <t>H351</t>
  </si>
  <si>
    <t>H362</t>
  </si>
  <si>
    <t>H370</t>
  </si>
  <si>
    <t>H371</t>
  </si>
  <si>
    <t>H372</t>
  </si>
  <si>
    <t>H373</t>
  </si>
  <si>
    <t>H400</t>
  </si>
  <si>
    <t>H410</t>
  </si>
  <si>
    <t>H411</t>
  </si>
  <si>
    <t>H412</t>
  </si>
  <si>
    <t>H413</t>
  </si>
  <si>
    <t>H420</t>
  </si>
  <si>
    <t>H350i</t>
  </si>
  <si>
    <t>H360D</t>
  </si>
  <si>
    <t>H360Df</t>
  </si>
  <si>
    <t>H360F</t>
  </si>
  <si>
    <t>H360FD</t>
  </si>
  <si>
    <t>H360Fd</t>
  </si>
  <si>
    <t>H361d</t>
  </si>
  <si>
    <t>H361f</t>
  </si>
  <si>
    <t>H361fd</t>
  </si>
  <si>
    <t>H360</t>
  </si>
  <si>
    <t>H361</t>
  </si>
  <si>
    <t>Listen</t>
  </si>
  <si>
    <t>Union List of priotrity substances in the field of water policy</t>
  </si>
  <si>
    <t>1c</t>
  </si>
  <si>
    <t>NOEC</t>
  </si>
  <si>
    <r>
      <t>48h EC</t>
    </r>
    <r>
      <rPr>
        <b/>
        <vertAlign val="subscript"/>
        <sz val="10"/>
        <rFont val="Arial"/>
        <family val="2"/>
      </rPr>
      <t>50</t>
    </r>
  </si>
  <si>
    <r>
      <t>(NOEC</t>
    </r>
    <r>
      <rPr>
        <sz val="8"/>
        <rFont val="Arial"/>
        <family val="2"/>
      </rPr>
      <t>)</t>
    </r>
  </si>
  <si>
    <r>
      <t>72hE</t>
    </r>
    <r>
      <rPr>
        <b/>
        <vertAlign val="subscript"/>
        <sz val="10"/>
        <rFont val="Arial"/>
        <family val="2"/>
      </rPr>
      <t>r</t>
    </r>
    <r>
      <rPr>
        <b/>
        <sz val="10"/>
        <rFont val="Arial"/>
        <family val="2"/>
      </rPr>
      <t>C</t>
    </r>
    <r>
      <rPr>
        <b/>
        <vertAlign val="subscript"/>
        <sz val="10"/>
        <rFont val="Arial"/>
        <family val="2"/>
      </rPr>
      <t>50</t>
    </r>
  </si>
  <si>
    <r>
      <t>96hLC</t>
    </r>
    <r>
      <rPr>
        <b/>
        <vertAlign val="subscript"/>
        <sz val="10"/>
        <rFont val="Arial"/>
        <family val="2"/>
      </rPr>
      <t>50</t>
    </r>
  </si>
  <si>
    <t>Liste</t>
  </si>
  <si>
    <t>EU Ecolabel Lizenznummer:</t>
  </si>
  <si>
    <t>EU Ecolabel licence number:</t>
  </si>
  <si>
    <t>Is a reactive thickening system used in the grease?</t>
  </si>
  <si>
    <t>Limit</t>
  </si>
  <si>
    <t>Wenn "rot" dann Limit 0,01 Gew.%; wenn "blau" dann Einstufungsgrenze überprüfen.</t>
  </si>
  <si>
    <t>If "red" then limit 0,01 %(w/w); if "blue" then check classification limit.</t>
  </si>
  <si>
    <t>For the meaning of A/B/C/D/E/F/G and X see the user manual.</t>
  </si>
  <si>
    <t>M = der Multikplikationsfaktor wie in 2006/8/EC oder EC 1272/2008 aufgeführt.</t>
  </si>
  <si>
    <t>M = the multiplication factor as stated in Dir. 2006/8/EC or Reg. 1272/2008.</t>
  </si>
  <si>
    <t>Bitte immer den höchsten Multiplikationsfaktor verwenden.</t>
  </si>
  <si>
    <t>Please always use the highest multiplication factor.</t>
  </si>
  <si>
    <t>a</t>
  </si>
  <si>
    <t>r</t>
  </si>
  <si>
    <t>A safety data sheet of the final lubricant is attached to the application form:</t>
  </si>
  <si>
    <t>Safety data sheets of the components of the final lubricant are attached to the application form:</t>
  </si>
  <si>
    <t>H-Sätze (EG 1272/2008, aktuelle Fassung)
Bitte H### bzw. EUH### eingeben, z.B. H400 oder EUH066.°</t>
  </si>
  <si>
    <t>H-phrases (Regulation (EC) No 1272/2008, current version)
Please enter H### or EUH###, e.g. H400 or EUH066.°</t>
  </si>
  <si>
    <t>ISO 8692</t>
  </si>
  <si>
    <t>C.3</t>
  </si>
  <si>
    <t>Testprotokoll
(EC
440/2008,
OECD,...)</t>
  </si>
  <si>
    <t>Test Protocol
(EC
440/2008,
OECD,...)</t>
  </si>
  <si>
    <t>ISO 10253</t>
  </si>
  <si>
    <t>C.2</t>
  </si>
  <si>
    <t>ISO 6341</t>
  </si>
  <si>
    <t>C.20</t>
  </si>
  <si>
    <t>Only applies to available existing data. No new tests allowed.</t>
  </si>
  <si>
    <t>Gilt nur für verfügbare schon existierende Tests. Keine neuen Tests erlaubt.</t>
  </si>
  <si>
    <t>C.49</t>
  </si>
  <si>
    <t>C.14</t>
  </si>
  <si>
    <t>ISO 12890</t>
  </si>
  <si>
    <t>C.15</t>
  </si>
  <si>
    <t>MM</t>
  </si>
  <si>
    <t>MD</t>
  </si>
  <si>
    <t>PF</t>
  </si>
  <si>
    <t>WL</t>
  </si>
  <si>
    <t>MM + MD</t>
  </si>
  <si>
    <t>A.6</t>
  </si>
  <si>
    <t>A.19</t>
  </si>
  <si>
    <t>Polymerfraktionsbestimmung</t>
  </si>
  <si>
    <t>Polymer fraction determination</t>
  </si>
  <si>
    <t>WF Liste</t>
  </si>
  <si>
    <t>PF Liste</t>
  </si>
  <si>
    <t>Schmierfett?"</t>
  </si>
  <si>
    <t>Grease?"</t>
  </si>
  <si>
    <t>Wenn das Endprodukt ein Schmierfett ist, bitte den Haken auswählen!</t>
  </si>
  <si>
    <t>If the final product is a grease, please select the check mark!</t>
  </si>
  <si>
    <t>Assessment pursuant Criterion:°</t>
  </si>
  <si>
    <t>Prüfung gemäß Kriterium:°</t>
  </si>
  <si>
    <t>"-" bedeutet: nicht für dieses Kriterium bewertet. Maximum 0,1 Gew.% pro Substanz.</t>
  </si>
  <si>
    <t>"-" means: not assessed for this criterion. Maximum of 0,1% (w/w) per substance.</t>
  </si>
  <si>
    <t>28 d</t>
  </si>
  <si>
    <t>C.3 / OECD 201</t>
  </si>
  <si>
    <t>C.2 / OECD 202</t>
  </si>
  <si>
    <t>C.20 / OECD 211</t>
  </si>
  <si>
    <t>C. 49 / OECD 236</t>
  </si>
  <si>
    <t>C.14 / OECD 215</t>
  </si>
  <si>
    <t>C.15 / OECD 212</t>
  </si>
  <si>
    <t>A.6 / OECD 105</t>
  </si>
  <si>
    <t>A.19 / OECD 119</t>
  </si>
  <si>
    <t>C.5</t>
  </si>
  <si>
    <t>C.6</t>
  </si>
  <si>
    <t>OECD</t>
  </si>
  <si>
    <t>EC No 440/2008</t>
  </si>
  <si>
    <t>C.1</t>
  </si>
  <si>
    <t>Titel</t>
  </si>
  <si>
    <t>C.9</t>
  </si>
  <si>
    <t>C.12</t>
  </si>
  <si>
    <t>C.13</t>
  </si>
  <si>
    <t>C.29</t>
  </si>
  <si>
    <t>C.42</t>
  </si>
  <si>
    <t>C.47</t>
  </si>
  <si>
    <t>C.4 A</t>
  </si>
  <si>
    <t>C.4 B</t>
  </si>
  <si>
    <t>C.4 C</t>
  </si>
  <si>
    <t>C.4 D</t>
  </si>
  <si>
    <t>C.4 E</t>
  </si>
  <si>
    <t>C.4 F</t>
  </si>
  <si>
    <t>C.5 + C.6</t>
  </si>
  <si>
    <t>A.8</t>
  </si>
  <si>
    <t>A.23</t>
  </si>
  <si>
    <t>A.24</t>
  </si>
  <si>
    <t>Partition Coefficient (1-Octanol/Water): Slow-Stirring Method</t>
  </si>
  <si>
    <t>Determination of the Low Molecular Weight Content of a Polymer Using Gel Permeation Chromatography</t>
  </si>
  <si>
    <t>Partition Coefficient (n-octanol/water), HPLC Method</t>
  </si>
  <si>
    <t>Partition Coefficient (n-octanol/water): Shake Flask Method</t>
  </si>
  <si>
    <t>Water Solubility</t>
  </si>
  <si>
    <t>301 A</t>
  </si>
  <si>
    <t>301 E</t>
  </si>
  <si>
    <t>301 B</t>
  </si>
  <si>
    <t>301 F</t>
  </si>
  <si>
    <t>301 D</t>
  </si>
  <si>
    <t>301 C</t>
  </si>
  <si>
    <t>302 B</t>
  </si>
  <si>
    <t>302 A</t>
  </si>
  <si>
    <t>Ready Biodegradability - DOC Die-Away</t>
  </si>
  <si>
    <t>Ready Biodegradability - Modified OECD Screening</t>
  </si>
  <si>
    <r>
      <t>Ready Biodegradability - CO</t>
    </r>
    <r>
      <rPr>
        <vertAlign val="subscript"/>
        <sz val="10"/>
        <rFont val="Arial"/>
        <family val="2"/>
      </rPr>
      <t>2</t>
    </r>
    <r>
      <rPr>
        <sz val="10"/>
        <rFont val="Arial"/>
        <family val="2"/>
      </rPr>
      <t xml:space="preserve"> Evolution (Modified Sturm Test)</t>
    </r>
  </si>
  <si>
    <t>Ready Biodegradability - Manometric Respirometry</t>
  </si>
  <si>
    <t>Ready Biodegradability - Closed Bottle</t>
  </si>
  <si>
    <t>Ready Biodegradability - MITI (I)</t>
  </si>
  <si>
    <t>Inherent Biodegradability: Modified SCAS Test</t>
  </si>
  <si>
    <t>Inherent Biodegradability: Zahn-Wellens/ EVPA Test</t>
  </si>
  <si>
    <t>302 C</t>
  </si>
  <si>
    <t>Inherent Biodegradability: Modified MITI Test (II)</t>
  </si>
  <si>
    <t>Ready Biodegradability - CO2 in sealed vessels (Headspace Test)</t>
  </si>
  <si>
    <t>Bioaccumulation in Fish: Aqueous and Dietary Exposure</t>
  </si>
  <si>
    <t>Daphnia magna Reproduction Test</t>
  </si>
  <si>
    <t>Fish Embryo Acute Toxicity (FET) Test</t>
  </si>
  <si>
    <t>Fish, Early-life Stage Toxicity Test</t>
  </si>
  <si>
    <t>Fish, Short-term Toxicity Test on Embryo and Sac-Fry Stages</t>
  </si>
  <si>
    <t>Freshwater Alga and Cyanobacteria, Growth Inhibition Test</t>
  </si>
  <si>
    <t>Fish, Acute Toxicity Test</t>
  </si>
  <si>
    <t>Daphnia sp. Acute Immobilisation Test</t>
  </si>
  <si>
    <t>Fish, Juvenile Growth Test</t>
  </si>
  <si>
    <t>Acute Toxicity For Fish</t>
  </si>
  <si>
    <t>Daphnia Sp. Acute Immobilisation Test</t>
  </si>
  <si>
    <t>Freshwater Alga And Cyanobacteria, Growth Inhibition Test</t>
  </si>
  <si>
    <t>Determination Of ‘Ready’ Biodegradability - Doc Die-Away Test</t>
  </si>
  <si>
    <t>Determination Of ‘Ready’ Biodegradability - Modified OECD Screening Test</t>
  </si>
  <si>
    <r>
      <t>Determination Of ‘Ready’ Biodegradability - CO</t>
    </r>
    <r>
      <rPr>
        <vertAlign val="subscript"/>
        <sz val="10"/>
        <rFont val="Arial"/>
        <family val="2"/>
      </rPr>
      <t>2</t>
    </r>
    <r>
      <rPr>
        <sz val="10"/>
        <rFont val="Arial"/>
        <family val="2"/>
      </rPr>
      <t xml:space="preserve"> Evolution Test</t>
    </r>
  </si>
  <si>
    <t>Determination Of ‘Ready’ Biodegradability - Manometric Respirometry Test</t>
  </si>
  <si>
    <t>Determination Of ‘Ready’ Biodegradability - Closed Bottle Test</t>
  </si>
  <si>
    <t>Determination Of ‘Ready’ Biodegradability - M.I.T.I. Test</t>
  </si>
  <si>
    <t>Degradation — Biochemical Oxygen Demand</t>
  </si>
  <si>
    <t>Degradation — Chemical Oxygen Demand</t>
  </si>
  <si>
    <t>Biodegradation — Zahn-Wellens Test</t>
  </si>
  <si>
    <t>Biodegradation — Modified Scas Test</t>
  </si>
  <si>
    <t>Bioaccumulation In Fish: Aqueous And Dietary Exposure</t>
  </si>
  <si>
    <t>Fish Juvenile Growth Test</t>
  </si>
  <si>
    <t>Fish, Short-Term Toxicity Test On Embryo And Sac-Fry Stages</t>
  </si>
  <si>
    <t>Daphnia Magna Reproduction Test</t>
  </si>
  <si>
    <r>
      <t>Ready Biodegradability — CO</t>
    </r>
    <r>
      <rPr>
        <vertAlign val="subscript"/>
        <sz val="10"/>
        <rFont val="Arial"/>
        <family val="2"/>
      </rPr>
      <t>2</t>
    </r>
    <r>
      <rPr>
        <sz val="10"/>
        <rFont val="Arial"/>
        <family val="2"/>
      </rPr>
      <t xml:space="preserve"> In Sealed Vessels (Headspace Test)</t>
    </r>
  </si>
  <si>
    <t>Fish, Early-Life Stage Toxicity Test</t>
  </si>
  <si>
    <t>Fish Embryo Acute Toxicity (Fet) Test</t>
  </si>
  <si>
    <t>Partition Coefficient</t>
  </si>
  <si>
    <t>Low Molecular Weight Content Of Polymers</t>
  </si>
  <si>
    <t>Partition Coefficient (1-Octanol/Water): Slow- Stirring Method</t>
  </si>
  <si>
    <t>Partition Coefficient (N-Octanol/Water), High Performanceliquid Chromatography (Hplc) Method</t>
  </si>
  <si>
    <t>▬</t>
  </si>
  <si>
    <t>dissolved organic carbon</t>
  </si>
  <si>
    <t>Typ</t>
  </si>
  <si>
    <t>carbon dioxide evolution</t>
  </si>
  <si>
    <t>oxygen consumption</t>
  </si>
  <si>
    <t>dissolved oxygen</t>
  </si>
  <si>
    <t>Biodegradability in Seawater - Closed Bottle</t>
  </si>
  <si>
    <t>s</t>
  </si>
  <si>
    <t>BOD/COD</t>
  </si>
  <si>
    <t>Biodegradability in Seawater - Shake Flask</t>
  </si>
  <si>
    <t>Biodegradability In Seawater - Shake Flask</t>
  </si>
  <si>
    <t>Biodegradability In Seawater - Closed Bottle</t>
  </si>
  <si>
    <t>Physical</t>
  </si>
  <si>
    <t>inhärent</t>
  </si>
  <si>
    <t>DOC = dissolved organic carbon</t>
  </si>
  <si>
    <t>ThOD = theoretical oxygen demand</t>
  </si>
  <si>
    <t>COD = chemical oxygen demand</t>
  </si>
  <si>
    <t>BOD = biological oxygen demand</t>
  </si>
  <si>
    <t>C.42 / OECD 306 Shake Flask</t>
  </si>
  <si>
    <t>C.42 / OECD 306 Closed Bottle</t>
  </si>
  <si>
    <t>BSB5/
CSB</t>
  </si>
  <si>
    <t>BOD5/
COD</t>
  </si>
  <si>
    <t>C.29 / OECD 310</t>
  </si>
  <si>
    <t>B</t>
  </si>
  <si>
    <t>C</t>
  </si>
  <si>
    <t>Result 28 d</t>
  </si>
  <si>
    <t>Result BOD/COD</t>
  </si>
  <si>
    <t>Kow</t>
  </si>
  <si>
    <t>Keine
Bioakku-
mulation
erwartet</t>
  </si>
  <si>
    <t>No
Bioaccu-
mulation
expected</t>
  </si>
  <si>
    <t>C.13 / OECD 305</t>
  </si>
  <si>
    <t>log Kow</t>
  </si>
  <si>
    <t>A.8 / OECD 107</t>
  </si>
  <si>
    <t>A.23 / OECD 123</t>
  </si>
  <si>
    <t>CLOGP</t>
  </si>
  <si>
    <t>LOGKOW</t>
  </si>
  <si>
    <t>KOWWIN</t>
  </si>
  <si>
    <t>SPARC</t>
  </si>
  <si>
    <r>
      <t>Log K</t>
    </r>
    <r>
      <rPr>
        <vertAlign val="subscript"/>
        <sz val="10"/>
        <rFont val="Arial"/>
        <family val="2"/>
      </rPr>
      <t>ow</t>
    </r>
    <r>
      <rPr>
        <sz val="10"/>
        <rFont val="Arial"/>
        <family val="2"/>
      </rPr>
      <t xml:space="preserve"> values are applicable to organic compounds only.</t>
    </r>
  </si>
  <si>
    <r>
      <t>Log K</t>
    </r>
    <r>
      <rPr>
        <vertAlign val="subscript"/>
        <sz val="10"/>
        <rFont val="Arial"/>
        <family val="2"/>
      </rPr>
      <t>ow</t>
    </r>
    <r>
      <rPr>
        <sz val="10"/>
        <rFont val="Arial"/>
        <family val="2"/>
      </rPr>
      <t xml:space="preserve"> Werte sind nur bei organischen Stoffen anwendbar.</t>
    </r>
  </si>
  <si>
    <t>Total
fraction
present
(calculated)</t>
  </si>
  <si>
    <t>Gesamt-
anteil
(berechnet)</t>
  </si>
  <si>
    <t>Tests</t>
  </si>
  <si>
    <t>palm oil</t>
  </si>
  <si>
    <t>palm kernel oil</t>
  </si>
  <si>
    <t>derivative of palm oil</t>
  </si>
  <si>
    <t>derivative of palm kernel oil</t>
  </si>
  <si>
    <t>Palmöl</t>
  </si>
  <si>
    <t>Palmkernöl</t>
  </si>
  <si>
    <t>Palmöl-Derivat</t>
  </si>
  <si>
    <t>Palmkernöl-Derivat</t>
  </si>
  <si>
    <t>Renewable ingredents precentage</t>
  </si>
  <si>
    <t>Anteil der erneuerbaren Inhaltsstoffe</t>
  </si>
  <si>
    <t>Total
fraction
present
(messured)</t>
  </si>
  <si>
    <t>Gesamt-
anteil
(gemessen)</t>
  </si>
  <si>
    <t xml:space="preserve"> der Bioabbaubarkeit oder der aquatischen Toxizität benötigt werden.</t>
  </si>
  <si>
    <t>EN 16807</t>
  </si>
  <si>
    <t>ASTM D 6866</t>
  </si>
  <si>
    <t>DIN CEN/TS 16137 (SPEC 91236)</t>
  </si>
  <si>
    <t>EN 16640</t>
  </si>
  <si>
    <t>EN 16785-1</t>
  </si>
  <si>
    <t>Kriterium 5</t>
  </si>
  <si>
    <t>Criterion 5</t>
  </si>
  <si>
    <t>The lubricant is sold in plastic packaging/containers.</t>
  </si>
  <si>
    <t>Wenn ja:</t>
  </si>
  <si>
    <t>If yes:</t>
  </si>
  <si>
    <t>Der Schmierstoff wird an private Endverbraucher verkauft.</t>
  </si>
  <si>
    <t>The lubricant is sold to private end consumers.</t>
  </si>
  <si>
    <t>The packaging/container is sold with a system to avoid spillage during use.</t>
  </si>
  <si>
    <t>A description of that system, along with a photo or technical drawing, is attached.</t>
  </si>
  <si>
    <t>Eine Beschreibung des Systems zusammen mit einem Foto oder einer technischen Zeichnung liegt bei.</t>
  </si>
  <si>
    <t>Lubricant category</t>
  </si>
  <si>
    <t>Schmierstoffkategorie</t>
  </si>
  <si>
    <t>Minimum technical performance</t>
  </si>
  <si>
    <t>Mindestleistungsfähigkeit</t>
  </si>
  <si>
    <t>Getriebeöle</t>
  </si>
  <si>
    <t>Gear oils</t>
  </si>
  <si>
    <t>Sägekettenöle</t>
  </si>
  <si>
    <t>Chainsaw oils</t>
  </si>
  <si>
    <t>Zweitaktöle</t>
  </si>
  <si>
    <t>Two-stroke oils</t>
  </si>
  <si>
    <t>Schmierfette</t>
  </si>
  <si>
    <t>Lubricating greases</t>
  </si>
  <si>
    <t>Wire rope lubricants
Concrete release agents
Other total loss lubricants
Stern tube oils
Metalworking fluids</t>
  </si>
  <si>
    <t>ISO 15380 (Tabelle 2 bis 5)</t>
  </si>
  <si>
    <t>ISO 15380 (table 2 - 5)</t>
  </si>
  <si>
    <t>Gebrauchstauglichkeit (mindestens eine Kundenbefürwortung liegt bei)</t>
  </si>
  <si>
    <t>ISO/TS 12928</t>
  </si>
  <si>
    <t>Feuerfeste Hydraulikflüssigkeiten: "Factory Mutual"-Zulassung</t>
  </si>
  <si>
    <t>Feuerfeste Hydraulikflüssigkeiten: ISO 15380 (Tabelle 2 - 5) + ISO 12922 (Tabelle 1 - 3)</t>
  </si>
  <si>
    <t>Fire resistant hydraulic fluids: ISO 15380 (table 2 - 5) + ISO 12922 (table 1 - 3)</t>
  </si>
  <si>
    <t>Fire resistant hydraulic fluids: "Factory Mutual" Approval</t>
  </si>
  <si>
    <t>Fit for purpose (at least one clients' approval is attached)</t>
  </si>
  <si>
    <t>Equivalent tests, please specify:</t>
  </si>
  <si>
    <t>Äqivalente Tests, bitte angeben:</t>
  </si>
  <si>
    <t>Kriterium 7</t>
  </si>
  <si>
    <t>Kriterium 8</t>
  </si>
  <si>
    <t>Criterion 7</t>
  </si>
  <si>
    <t>Criterion 8</t>
  </si>
  <si>
    <t>The product will be sold to private end consumers.</t>
  </si>
  <si>
    <t>Das Produkt wird an private Endkunden verkauft.</t>
  </si>
  <si>
    <t>If YES, following information is present on the packaging/container:</t>
  </si>
  <si>
    <t>Wenn JA, es sind folgende Informationen auf der Verpackung/dem Container abgebildet:</t>
  </si>
  <si>
    <t>A sample of the package/container or ist artwork where the information appears is attached.</t>
  </si>
  <si>
    <t>Überprüfte Leistungsfähigkeit.</t>
  </si>
  <si>
    <t>Verified performance.</t>
  </si>
  <si>
    <t>Less hazardous substances ending-up in the environment.</t>
  </si>
  <si>
    <t>Unbenutzte Mengen nicht in die Umwelt gelangen lassen!</t>
  </si>
  <si>
    <t>Avoid any spillage of unused product to the environment!</t>
  </si>
  <si>
    <t>Product residue and package/container should be disposed of in dedicated collection points!</t>
  </si>
  <si>
    <t>% zertifizierte erneuerbare Inhaltsstoffe. (falls zutreffend)</t>
  </si>
  <si>
    <t>Freisetzung geringerer Mengen gefährlicher Stoffe in die Umwelt.</t>
  </si>
  <si>
    <t>2.2</t>
  </si>
  <si>
    <t>2.1</t>
  </si>
  <si>
    <t>1(a)</t>
  </si>
  <si>
    <t>1(b)</t>
  </si>
  <si>
    <t>1(c)</t>
  </si>
  <si>
    <t>4(b)</t>
  </si>
  <si>
    <t>4(a)</t>
  </si>
  <si>
    <t>5(a)</t>
  </si>
  <si>
    <t>5(b)</t>
  </si>
  <si>
    <t>Ist die Substanz* in einer der
Ausnahmelisten genannt oder ein
Ausnahmestoff?
(Kriterium 1(b) + 1(c))</t>
  </si>
  <si>
    <t>Substance* is mentioned in one
of the lists of exemptions?
Criterion 1(b) + 1(c))</t>
  </si>
  <si>
    <t>Water solubility test</t>
  </si>
  <si>
    <t>Wasserlöslichkeitstest</t>
  </si>
  <si>
    <t>Test
protocol</t>
  </si>
  <si>
    <t>z.B. Sägekettenöle, Drahtseilschmierstoffe, Betontrennmittel, Verlustschmierfette, andere Verlustschmierstoffe</t>
  </si>
  <si>
    <t>z.B. Getriebeöle für offene Getriebe, Stevenrohröle, Zweitaktöle, Öle zum vorübergehenden Korrosionsschutz, Teilverlustschmierfette</t>
  </si>
  <si>
    <t>Form der
Substanz
(z.B. nano,
flüssig)</t>
  </si>
  <si>
    <t>Form of
the sub-
stance (e.g.
nano, liquid)</t>
  </si>
  <si>
    <t>Bitte bei Nanomaterialien "Nano" in Klammern angeben!</t>
  </si>
  <si>
    <t>Please write "nano" in brackets if nanomaterial!</t>
  </si>
  <si>
    <t>EU-Liste prioritärer Stoffe im Bereich der Wasserpolitik</t>
  </si>
  <si>
    <t>nitrite compound</t>
  </si>
  <si>
    <t>Zuordnung</t>
  </si>
  <si>
    <t>EG 440/2008, Anhang, Teil C.4 A+B/OECD 301 A+E, Teil C.42/OECD 306 Shake Flask - gelöster organischer Kohlenstoff</t>
  </si>
  <si>
    <t>EG 440/2008, Anhang,  Teil C.4 B+C+D+F/OECD 301 B+C+D+F, Teil C.42/OECD 306 Closed Bottle, Teil C.29/OECD 310 - Kohlendioxid-Entwicklung / Sauerstoffverbrauch</t>
  </si>
  <si>
    <t>EG 440/2008, annex, part C.4 A+B/OECD 301 A+E, part C.42/OECD 306 shake flask - dissolved organic carbon</t>
  </si>
  <si>
    <t>EG 440/2008, annex, part C.4 B+C+D+F/OECD 301 B+C+D+F, part C.42/OECD 306 closed bottle, part C.29/ OECD 310 - carbondioxide evolution / oxygen consumption</t>
  </si>
  <si>
    <t>EG 440/2008, Anhang, Teil C.9/OECD 302B, OECD 302 C - inhärent biologisch abbaubar</t>
  </si>
  <si>
    <t>EG 440/2008, annex, part C.9/OECD 302 B, OECD 302 C - inherent biodegradation</t>
  </si>
  <si>
    <t>(a)</t>
  </si>
  <si>
    <t>(b)</t>
  </si>
  <si>
    <t>Der Schmierstoff wird in Kunststoffverpackungen/-behältern verkauft.</t>
  </si>
  <si>
    <t>Die Verpackung/der Behälter wird mit einem System zur Vermeidung des Verschüttens während des Gebrauchs verkauft.</t>
  </si>
  <si>
    <t>Ein Muster der Verpackung/des Behälters oder des darauf befindlichen Produktlabels mit den gefragten Informationen liegt bei.</t>
  </si>
  <si>
    <t>Produktreste und Verpackungen/Behälter sind bei den kommunalen Schadstoffsammelstellen zu entsorgen!</t>
  </si>
  <si>
    <t>Drahtseilschmierstoffe
Betontrennmittel
Andere Vollverlustschmierstoffe
Stevenrohröle
Metallbearbeitungsflüssigkeiten</t>
  </si>
  <si>
    <t>Hydraulikflüssigkeiten</t>
  </si>
  <si>
    <t>Hydraulic fluids</t>
  </si>
  <si>
    <t>Oils for temporary protection against corrosion</t>
  </si>
  <si>
    <t>Öle zum vorübergehenden Korrosionsschutz</t>
  </si>
  <si>
    <t>für geschlossese Getriebe: DIN 51517 Teil I, II oder III</t>
  </si>
  <si>
    <t>for closed gears: DIN 51517 section I, II or III</t>
  </si>
  <si>
    <t>for open gears: fit for purpose (at least one clients' approval is attached)</t>
  </si>
  <si>
    <t>für geschlossene Getriebe: ISO 12925-1</t>
  </si>
  <si>
    <t>für offene Getriebe: Gebrauchstauglichkeit (mindestens eine Kundenbefürwortung liegt bei)</t>
  </si>
  <si>
    <t>für maritime Anwendungen: NMMA TC-W3</t>
  </si>
  <si>
    <t>für terrestrische Anwendungen: ISO 13738 (EGD)</t>
  </si>
  <si>
    <t>for marine use: NMMA TC-W3</t>
  </si>
  <si>
    <t>for terrestrial use: ISO 13738 (EGD)</t>
  </si>
  <si>
    <t>for temporary protection against corrosion: ISO/TS 12928</t>
  </si>
  <si>
    <t>for temporary protection against corrosion: fit for purpose (at least one clients' approval is attached)</t>
  </si>
  <si>
    <t>for closed gear: DIN 51826</t>
  </si>
  <si>
    <t>for roller bearings, plain bearings and sliding surfaces: DIN 51825</t>
  </si>
  <si>
    <t>All other: ISO 12924</t>
  </si>
  <si>
    <t>All other: fit for purpose (at least one clients' approval is attached)</t>
  </si>
  <si>
    <t>für Rollenlager (Wälz-/Walzenlager), Gleitlager (Radiallager) und Gleitflächen: DIN 51825</t>
  </si>
  <si>
    <t>für geschlossene Getriebe: DIN 51826</t>
  </si>
  <si>
    <t>zum vorübergehenden Korrosionsschutz: Gebrauchstauglichkeit (mindestens eine Kundenbefürwortung liegt bei)</t>
  </si>
  <si>
    <t>zum vorübergehenden Korrosionsschutz: ISO/TS 12928</t>
  </si>
  <si>
    <t>alle anderen: ISO 12924</t>
  </si>
  <si>
    <t>alle anderen: Gebrauchstauglichkeit (mindestens eine Kundenbefürwortung liegt bei)</t>
  </si>
  <si>
    <t>Kriterium 2.1 oder Kriterium 2.2 erfüllt sein.</t>
  </si>
  <si>
    <t>2.1 or criterion 2.2 need to be met.</t>
  </si>
  <si>
    <t>Ausfüllen der Sektionen 2 und 3 dieses Antragsformulars einhergehen und</t>
  </si>
  <si>
    <t>in Sections 2 and/or 3 of this application form and relevant documents should be</t>
  </si>
  <si>
    <t>1(a)i): Schmierstoff; 1(a)ii) +1(b)+1(c): Inhaltsstoffe &gt; 0,01 Gew.%</t>
  </si>
  <si>
    <t>1(a)i): Lubricant; 1(a)ii)+1(b)+1(c): ingredients &gt; 0,01 % (w/w)</t>
  </si>
  <si>
    <t>Inhaltsstoffe &gt; 0,1 Gew.%</t>
  </si>
  <si>
    <t>Ingredients &gt; 0,1% (w/w)</t>
  </si>
  <si>
    <t>Schmierstoff und Hauptbestandteile (&gt; 5 Gew.%)</t>
  </si>
  <si>
    <t>Lubricants and main components (&gt; 5% (w/w))</t>
  </si>
  <si>
    <t>Source of renew-
able C-atoms
(please choose
or fill in)</t>
  </si>
  <si>
    <t>Quelle der erneuer-
baren C-Atome
(bitte wählen
oder ausfüllen)</t>
  </si>
  <si>
    <t>If chosen "other"
please enter the
source (e.g. rape
oil, animal fat, ...)</t>
  </si>
  <si>
    <t>Bei Auswahl "Son-
stiges" bitte Quelle
angeben (z.B. Raps-
öl, Tierfett,...)</t>
  </si>
  <si>
    <t>RSPO-Gut-
schriften wer-
den erworben</t>
  </si>
  <si>
    <t>Compliance
verification is
attached*</t>
  </si>
  <si>
    <t>Ein Nach-
weis
liegt bei*</t>
  </si>
  <si>
    <t>RSPO credit
points are
purchased</t>
  </si>
  <si>
    <t>Informationen des Antragstellers</t>
  </si>
  <si>
    <t>Applicant's information</t>
  </si>
  <si>
    <t>Vertreten durch (Unterschriftsberechtigter):</t>
  </si>
  <si>
    <t>Represented by (authorized person):</t>
  </si>
  <si>
    <t>Postal address:</t>
  </si>
  <si>
    <t>Company name:</t>
  </si>
  <si>
    <t>Firmenname:</t>
  </si>
  <si>
    <t>Postadresse:</t>
  </si>
  <si>
    <t>Telephone number:</t>
  </si>
  <si>
    <t>Telefonnummer:</t>
  </si>
  <si>
    <t>Faxnummer:</t>
  </si>
  <si>
    <t>Fax number:</t>
  </si>
  <si>
    <t>Vat-No:</t>
  </si>
  <si>
    <t>UST-ID:</t>
  </si>
  <si>
    <t>eMail-Adresse:</t>
  </si>
  <si>
    <t>eMail address:</t>
  </si>
  <si>
    <t>Kontakt zur Antragsbearbeitung:</t>
  </si>
  <si>
    <t>Contact for processing the application:</t>
  </si>
  <si>
    <t>Funktion im Betrieb:</t>
  </si>
  <si>
    <t>Function in the company:</t>
  </si>
  <si>
    <t>Ist die Firma ein KMU*?</t>
  </si>
  <si>
    <t>Is the company a SME*?</t>
  </si>
  <si>
    <t>Ist die Firma ein Kleinstunternehmen*?</t>
  </si>
  <si>
    <t>Is the company a micro-enterprise*?</t>
  </si>
  <si>
    <t>Ist die Firma in einem Entwicklungsland angesiedelt?</t>
  </si>
  <si>
    <t>Is the company situated in a developing country?</t>
  </si>
  <si>
    <t>Is the company registered under EMAS?</t>
  </si>
  <si>
    <t>Ist die Firma EMAS zertifiziert?</t>
  </si>
  <si>
    <t>Ist die Firma ISO 14001 zertifiziert?</t>
  </si>
  <si>
    <t>Is the company certified under ISO 14001?</t>
  </si>
  <si>
    <t>Wenn JA, ein entsprechender Nachweis liegt bei.</t>
  </si>
  <si>
    <t>If YES, a proof of the status is attached.</t>
  </si>
  <si>
    <t>SMEs and micro-enterprises as defined by Commission Recommendation 2003/361/EC of 6 May 2003 (OJ L 124, 20.5.2003, p.36.)</t>
  </si>
  <si>
    <t>KMU's und Kleinstunternehmen gemäß der Definition in der Empfehlung 2003/361/EG der Kommission vom 6. Mai 2003 (AB L.124 vom 20.5.2003, S.36)</t>
  </si>
  <si>
    <r>
      <t xml:space="preserve">a </t>
    </r>
    <r>
      <rPr>
        <sz val="10"/>
        <rFont val="Arial Unicode MS"/>
        <family val="2"/>
      </rPr>
      <t>≙</t>
    </r>
  </si>
  <si>
    <r>
      <t xml:space="preserve">r </t>
    </r>
    <r>
      <rPr>
        <sz val="10"/>
        <rFont val="Arial Unicode MS"/>
        <family val="2"/>
      </rPr>
      <t>≙</t>
    </r>
  </si>
  <si>
    <t>è</t>
  </si>
  <si>
    <t>v 0.0</t>
  </si>
  <si>
    <t>Draft</t>
  </si>
  <si>
    <t>Version</t>
  </si>
  <si>
    <t>Short</t>
  </si>
  <si>
    <t>Release</t>
  </si>
  <si>
    <t>Changes</t>
  </si>
  <si>
    <t>not public</t>
  </si>
  <si>
    <t>Creation of the document</t>
  </si>
  <si>
    <t>The lubricant is not classified with any H-statements included in table 1 (see Criterion 1(a)):</t>
  </si>
  <si>
    <t>Der Schmierstoff ist nicht mit H-Sätzen, die in Tabelle 1 aufgeführt sind, eingestuft (vergleiche Kriterium 1(a)):</t>
  </si>
  <si>
    <t>Ich bestätige hiermit, dass das Produkt alle geltenden gesetzlichen Anforderungen des Landes oder der Länbder erfüllt, in denen das Produkt in den</t>
  </si>
  <si>
    <t>Markt gebracht werden soll.</t>
  </si>
  <si>
    <t>I hereby confirm, that the product meets all applicable legal requirements of the country or countries in which the product is intended to be placed</t>
  </si>
  <si>
    <t>on the market.</t>
  </si>
  <si>
    <t>Metalle oder metallhaltige Verbindung</t>
  </si>
  <si>
    <t>metal or metallic compound</t>
  </si>
  <si>
    <t>metal or metallic compound (Na, K, Mg, Ca; Al or Li)</t>
  </si>
  <si>
    <t>Metalle oder metallhaltige Verbindung (Na, K, Mg, Ca; Al or Li)</t>
  </si>
  <si>
    <t>Source of assessment
(self-assessment* or
LuSC-list or LoC**)</t>
  </si>
  <si>
    <t>ECHA Dossier</t>
  </si>
  <si>
    <t>ECHA dossier</t>
  </si>
  <si>
    <t>Herstellerangaben</t>
  </si>
  <si>
    <t>producer info</t>
  </si>
  <si>
    <t>Result 28 d A</t>
  </si>
  <si>
    <t>for closed gears: ISO 12925-1</t>
  </si>
  <si>
    <t>Case 2: The substances are not certified: A calculation that shows that you bought and redeemed enough RSPO credits to produce the EU Ecolabel products.</t>
  </si>
  <si>
    <t>Fall 2: Die Substanzen sind nicht zertifiziert: Eine Kalkulation, die zeigt, dass Sie genug RSPO Credits gekauft und eingelöst haben, um Ihre EU Ecolabel Produkte zu produzieren.</t>
  </si>
  <si>
    <t>Case 1: For all substances CoC certificates are available: Annex 1 and invoices that proof that you bought enough amounts of those substances to produce your EU Ecolabel product.</t>
  </si>
  <si>
    <t>Fall 1: CoC Zertifikate für alle Substanzen sind vorhanden: Annex 1 und Rechnungen, die belegen, dass Sie ausrecihende Mengen dieser Substanzen gekauft haben, um Ihre EU Ecolabel Produkte zu produzieren.</t>
  </si>
  <si>
    <t>Siehe User Maual für weitere Informationen.</t>
  </si>
  <si>
    <t>Für Palmöl- und Palmkernderivate ist die Anzahl der im Rahmen des RSPO-PalmTrace-Modells während des jüngsten Handelszeitraums erworbenen und in Anspruch genommenen RSPO-Gutschriften anzugeben.</t>
  </si>
  <si>
    <t>See User Manual for further information.</t>
  </si>
  <si>
    <t xml:space="preserve">For palm oil and palm kernel oil derivatives, the amounts of RSPO credits purchased and claimed in the RSPO PalmTrace system during the most recent annual trading period shall be provided. </t>
  </si>
  <si>
    <t>RSPO-Mitgliednummer (Fall 2):</t>
  </si>
  <si>
    <t>RSPO membership number (Case 2):</t>
  </si>
  <si>
    <t>Each of the used packaging/containers contain a minimum of 25% of post-consumer plastic.</t>
  </si>
  <si>
    <t>Jede einzelne der verwendeten Verpackungen/ Behälter besteht zu mindestens 25% aus post-consumer Kunststoff.</t>
  </si>
  <si>
    <r>
      <t xml:space="preserve">Size
</t>
    </r>
    <r>
      <rPr>
        <sz val="8"/>
        <rFont val="Arial"/>
        <family val="2"/>
      </rPr>
      <t>(e.g. 1 l, 1 kg)</t>
    </r>
  </si>
  <si>
    <r>
      <t xml:space="preserve">Form
</t>
    </r>
    <r>
      <rPr>
        <sz val="8"/>
        <rFont val="Arial"/>
        <family val="2"/>
      </rPr>
      <t>(e.g. bottle, canister)</t>
    </r>
  </si>
  <si>
    <t>Erklärungen der Hersteller der Kunststoffverpackungen/ -behälter liegt bei.</t>
  </si>
  <si>
    <t>Declaration of the plastic packaging/ontainer manufacturers is attached.</t>
  </si>
  <si>
    <t>Packaging/container 1</t>
  </si>
  <si>
    <t>Packaging/container 9</t>
  </si>
  <si>
    <t>Packaging/container 2</t>
  </si>
  <si>
    <t>Packaging/container 10</t>
  </si>
  <si>
    <t>Packaging/container 3</t>
  </si>
  <si>
    <t>Packaging/container 11</t>
  </si>
  <si>
    <t>Packaging/container 4</t>
  </si>
  <si>
    <t>Packaging/container 12</t>
  </si>
  <si>
    <t>Packaging/container 5</t>
  </si>
  <si>
    <t>Packaging/container 13</t>
  </si>
  <si>
    <t>Packaging/container 6</t>
  </si>
  <si>
    <t>Packaging/container 14</t>
  </si>
  <si>
    <t>Packaging/container 7</t>
  </si>
  <si>
    <t>Packaging/container 15</t>
  </si>
  <si>
    <t>Packaging/container 8</t>
  </si>
  <si>
    <t>Packaging/container 16</t>
  </si>
  <si>
    <r>
      <t xml:space="preserve">Material used
</t>
    </r>
    <r>
      <rPr>
        <sz val="8"/>
        <rFont val="Arial"/>
        <family val="2"/>
      </rPr>
      <t>(e.g. plastic, metal)</t>
    </r>
  </si>
  <si>
    <t>KWF-Test Version 2017*</t>
  </si>
  <si>
    <t>KWF-test version 2017*</t>
  </si>
  <si>
    <t>besteht aus elf verschiedenen Prüfungen: Viskosität/Dichte, Flammpunkt, Fließverhalten bei Kälte, Alterungsstabilität, Schmiereigenschaften, Entmischung, Kontaktmaterialien,</t>
  </si>
  <si>
    <t>Verschmutzung Kleidung, Verschmutzung Motorsäge, Geruchsentwicklung und Kennzeichnung. Alle elf müssen erfüllt werden.</t>
  </si>
  <si>
    <t>consists of eleven separate tests: Viscosity/density, Flash point, Cold temperature flow characteristics, Ageing resistance, Lubrication characteristics, Phase separation,</t>
  </si>
  <si>
    <t>Contact material, Staining clothes, Chainsaw soiling, Odour development and Labelling. All eleven have to be fulfilled.</t>
  </si>
  <si>
    <t>1 Viscosity/density</t>
  </si>
  <si>
    <t>2 Flash point</t>
  </si>
  <si>
    <t>3 Cold temperature flow characteristics</t>
  </si>
  <si>
    <t>4 Ageing resistance</t>
  </si>
  <si>
    <t>5 Lubrication characteristics</t>
  </si>
  <si>
    <t>6 Phase separation</t>
  </si>
  <si>
    <t>7 Contact material</t>
  </si>
  <si>
    <t>8 Staining clothes</t>
  </si>
  <si>
    <t>9 Chainsaw soiling</t>
  </si>
  <si>
    <t>10 Odour development</t>
  </si>
  <si>
    <t>11 Labelling</t>
  </si>
  <si>
    <t>1 Viskosität/Dichte</t>
  </si>
  <si>
    <t>2 Flammpunkt</t>
  </si>
  <si>
    <t>3 Fließverhalten bei Kälte</t>
  </si>
  <si>
    <t>4 Alterungsstabilität</t>
  </si>
  <si>
    <t>5 Schmiereigenschaften</t>
  </si>
  <si>
    <t>6 Entmischung</t>
  </si>
  <si>
    <t>7 Kontaktmaterialien</t>
  </si>
  <si>
    <t>8 Verschmutzung Kleidung</t>
  </si>
  <si>
    <t>9 Verschmutzung Motorsäge</t>
  </si>
  <si>
    <t>10 Geruchsentwicklung</t>
  </si>
  <si>
    <t>11 Kennzeichnung</t>
  </si>
  <si>
    <t>Testkriterium</t>
  </si>
  <si>
    <t>verwendete Testmethode</t>
  </si>
  <si>
    <t>Test criterion</t>
  </si>
  <si>
    <t>Test method used</t>
  </si>
  <si>
    <t>% of certified renewable ingredients used (where relevant).</t>
  </si>
  <si>
    <t>The EU Ecolabel with optional text box is used.</t>
  </si>
  <si>
    <t>Das EU Ecolabel mit der optionalen Textbox wird verwendet.</t>
  </si>
  <si>
    <t>Tic which category the lubricant belongs to:</t>
  </si>
  <si>
    <t>Category:</t>
  </si>
  <si>
    <t>Kategorie:</t>
  </si>
  <si>
    <t>Registrierter Handelsname des Produkts:</t>
  </si>
  <si>
    <t>Registered trade name(s) of the product:</t>
  </si>
  <si>
    <t>Wenn JA: Folgender Text ist enthalten (verpflichtend, sofern die optionale Textbox verwendet wird):</t>
  </si>
  <si>
    <t>If YES: Following text is included (mandatory if the optional text box is used):</t>
  </si>
  <si>
    <t>In jedem Fall:</t>
  </si>
  <si>
    <t>In any case:</t>
  </si>
  <si>
    <t>Limit E</t>
  </si>
  <si>
    <t>Limit F</t>
  </si>
  <si>
    <t>Limit G</t>
  </si>
  <si>
    <t>Limit A</t>
  </si>
  <si>
    <t>Limit B</t>
  </si>
  <si>
    <t>Limit C</t>
  </si>
  <si>
    <t>Limit X</t>
  </si>
  <si>
    <t>Function of
the sub-
stance (e.g.
base fluid)</t>
  </si>
  <si>
    <t>Funktion der
Substanz
(z.B. Grund-
flüssigkeit)</t>
  </si>
  <si>
    <t>An annex
1 of the
supplier is
attached?</t>
  </si>
  <si>
    <t>Eine Anla-
ge 1 des
Vorlieferan-
ten liegt bei?</t>
  </si>
  <si>
    <t>Algae toxicity test results</t>
  </si>
  <si>
    <t>Result
[mg/l]*</t>
  </si>
  <si>
    <t>Ergebnis
[mg/L]*</t>
  </si>
  <si>
    <t>Polymer-
fraktion &lt;
1000 g/mol?
[%]*</t>
  </si>
  <si>
    <t>Wasser-
löslich-
keit
[µg/l]*</t>
  </si>
  <si>
    <t>Kalkula-
tions-
methode /
Testprotokoll**</t>
  </si>
  <si>
    <t>Calcula-
tion
method /
test protocol**</t>
  </si>
  <si>
    <t>Polymer
fraction &lt;
1000 g/mol?
[%]*</t>
  </si>
  <si>
    <t>Water
solubi-
lity value
[µg/l]*</t>
  </si>
  <si>
    <t>Please enter a space between &lt; or &gt; and the number!</t>
  </si>
  <si>
    <t>Bitte zwischen &lt; oder &gt; und der Zahl ein Leerzeichen eingeben!</t>
  </si>
  <si>
    <t>C.1 / OECD 203**</t>
  </si>
  <si>
    <t>ISO 7346**</t>
  </si>
  <si>
    <t>Value
[L/kg]</t>
  </si>
  <si>
    <t>Anteil der
erneuerbaren
ren C-Atome
[% oder Anzahl]</t>
  </si>
  <si>
    <t>Anteil in der
der Substanz
[% oder An-
zahl]</t>
  </si>
  <si>
    <t>Anteil aller
C-Atome
[% oder
Anzahl]</t>
  </si>
  <si>
    <t>Number of
total C-atoms
[% or amount]</t>
  </si>
  <si>
    <t>Number of
renewable
C-atoms
[% or amount]</t>
  </si>
  <si>
    <t>Fraction in
the substance
[% or amount]</t>
  </si>
  <si>
    <t>v 1.0</t>
  </si>
  <si>
    <t>public</t>
  </si>
  <si>
    <t>First publicated version</t>
  </si>
  <si>
    <t>TLL</t>
  </si>
  <si>
    <t>unassessed 2</t>
  </si>
  <si>
    <t>Einkom-
ponen-
tiger
Stoff?°°</t>
  </si>
  <si>
    <t>Mono-
constitu-
ent sub-
stance?°°</t>
  </si>
  <si>
    <t>°°</t>
  </si>
  <si>
    <t>Bitte r auswählen, wenn die Substanz kein einkomponentiger Reinstoff ist.</t>
  </si>
  <si>
    <t>Please select r, if the substanz is no mono-constituent substance.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</si>
</sst>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3">
    <font>
      <sz val="10"/>
      <name val="Arial"/>
    </font>
    <font>
      <sz val="10"/>
      <name val="Arial"/>
      <family val="2"/>
    </font>
    <font>
      <sz val="8"/>
      <name val="Arial"/>
      <family val="2"/>
    </font>
    <font>
      <b/>
      <sz val="10"/>
      <name val="Arial"/>
      <family val="2"/>
    </font>
    <font>
      <sz val="10"/>
      <name val="Arial"/>
      <family val="2"/>
    </font>
    <font>
      <vertAlign val="superscript"/>
      <sz val="8"/>
      <name val="Arial"/>
      <family val="2"/>
    </font>
    <font>
      <sz val="8"/>
      <name val="Arial"/>
      <family val="2"/>
    </font>
    <font>
      <sz val="10"/>
      <name val="Verdana"/>
      <family val="2"/>
    </font>
    <font>
      <vertAlign val="subscript"/>
      <sz val="10"/>
      <name val="Arial"/>
      <family val="2"/>
    </font>
    <font>
      <vertAlign val="subscript"/>
      <sz val="8"/>
      <name val="Arial"/>
      <family val="2"/>
    </font>
    <font>
      <vertAlign val="superscript"/>
      <sz val="8"/>
      <name val="Arial"/>
      <family val="2"/>
    </font>
    <font>
      <sz val="10"/>
      <color indexed="9"/>
      <name val="Arial"/>
      <family val="2"/>
    </font>
    <font>
      <sz val="10"/>
      <color indexed="9"/>
      <name val="Arial"/>
      <family val="2"/>
    </font>
    <font>
      <u/>
      <sz val="9"/>
      <name val="Arial"/>
      <family val="2"/>
    </font>
    <font>
      <b/>
      <vertAlign val="subscript"/>
      <sz val="10"/>
      <name val="Arial"/>
      <family val="2"/>
    </font>
    <font>
      <b/>
      <sz val="10"/>
      <name val="Webdings"/>
      <family val="1"/>
      <charset val="2"/>
    </font>
    <font>
      <sz val="10"/>
      <name val="Webdings"/>
      <family val="1"/>
      <charset val="2"/>
    </font>
    <font>
      <strike/>
      <sz val="10"/>
      <name val="Arial"/>
      <family val="2"/>
    </font>
    <font>
      <b/>
      <sz val="10"/>
      <color rgb="FF008000"/>
      <name val="Webdings"/>
      <family val="1"/>
      <charset val="2"/>
    </font>
    <font>
      <b/>
      <sz val="10"/>
      <color rgb="FFFF0000"/>
      <name val="Webdings"/>
      <family val="1"/>
      <charset val="2"/>
    </font>
    <font>
      <sz val="10"/>
      <name val="Arial Unicode MS"/>
      <family val="2"/>
    </font>
    <font>
      <sz val="8"/>
      <name val="Wingdings"/>
      <charset val="2"/>
    </font>
    <font>
      <vertAlign val="superscript"/>
      <sz val="10"/>
      <name val="Arial"/>
      <family val="2"/>
    </font>
  </fonts>
  <fills count="10">
    <fill>
      <patternFill patternType="none"/>
    </fill>
    <fill>
      <patternFill patternType="gray125"/>
    </fill>
    <fill>
      <patternFill patternType="solid">
        <fgColor indexed="43"/>
        <bgColor indexed="64"/>
      </patternFill>
    </fill>
    <fill>
      <patternFill patternType="solid">
        <fgColor indexed="9"/>
        <bgColor indexed="64"/>
      </patternFill>
    </fill>
    <fill>
      <patternFill patternType="solid">
        <fgColor indexed="23"/>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
      <patternFill patternType="solid">
        <fgColor rgb="FFCCCCFF"/>
        <bgColor indexed="64"/>
      </patternFill>
    </fill>
    <fill>
      <patternFill patternType="solid">
        <fgColor rgb="FFEBEBFF"/>
        <bgColor indexed="64"/>
      </patternFill>
    </fill>
  </fills>
  <borders count="8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style="thin">
        <color indexed="64"/>
      </left>
      <right/>
      <top/>
      <bottom style="medium">
        <color indexed="64"/>
      </bottom>
      <diagonal/>
    </border>
    <border>
      <left/>
      <right style="thin">
        <color indexed="64"/>
      </right>
      <top/>
      <bottom style="thin">
        <color indexed="64"/>
      </bottom>
      <diagonal/>
    </border>
    <border>
      <left/>
      <right/>
      <top style="medium">
        <color indexed="64"/>
      </top>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bottom style="medium">
        <color indexed="64"/>
      </bottom>
      <diagonal/>
    </border>
    <border>
      <left style="medium">
        <color indexed="64"/>
      </left>
      <right style="medium">
        <color indexed="64"/>
      </right>
      <top style="thin">
        <color indexed="64"/>
      </top>
      <bottom/>
      <diagonal/>
    </border>
    <border>
      <left/>
      <right style="medium">
        <color indexed="64"/>
      </right>
      <top style="medium">
        <color indexed="64"/>
      </top>
      <bottom style="medium">
        <color indexed="64"/>
      </bottom>
      <diagonal/>
    </border>
    <border>
      <left/>
      <right/>
      <top style="thin">
        <color indexed="64"/>
      </top>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style="medium">
        <color indexed="64"/>
      </top>
      <bottom style="medium">
        <color indexed="64"/>
      </bottom>
      <diagonal/>
    </border>
    <border>
      <left/>
      <right style="medium">
        <color indexed="64"/>
      </right>
      <top/>
      <bottom style="medium">
        <color indexed="64"/>
      </bottom>
      <diagonal/>
    </border>
    <border>
      <left/>
      <right/>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style="medium">
        <color indexed="64"/>
      </top>
      <bottom/>
      <diagonal/>
    </border>
    <border>
      <left/>
      <right style="medium">
        <color indexed="64"/>
      </right>
      <top/>
      <bottom/>
      <diagonal/>
    </border>
    <border>
      <left style="medium">
        <color indexed="64"/>
      </left>
      <right/>
      <top style="thin">
        <color indexed="64"/>
      </top>
      <bottom/>
      <diagonal/>
    </border>
    <border>
      <left/>
      <right/>
      <top style="medium">
        <color indexed="64"/>
      </top>
      <bottom style="thin">
        <color indexed="64"/>
      </bottom>
      <diagonal/>
    </border>
    <border>
      <left style="medium">
        <color indexed="64"/>
      </left>
      <right style="medium">
        <color indexed="64"/>
      </right>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top/>
      <bottom style="thin">
        <color indexed="64"/>
      </bottom>
      <diagonal/>
    </border>
    <border>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right style="medium">
        <color indexed="64"/>
      </right>
      <top style="thin">
        <color indexed="64"/>
      </top>
      <bottom/>
      <diagonal/>
    </border>
    <border>
      <left/>
      <right style="thin">
        <color indexed="64"/>
      </right>
      <top style="medium">
        <color indexed="64"/>
      </top>
      <bottom/>
      <diagonal/>
    </border>
    <border>
      <left/>
      <right style="medium">
        <color indexed="64"/>
      </right>
      <top/>
      <bottom style="thin">
        <color indexed="64"/>
      </bottom>
      <diagonal/>
    </border>
    <border>
      <left style="thin">
        <color indexed="64"/>
      </left>
      <right style="thin">
        <color indexed="64"/>
      </right>
      <top/>
      <bottom style="hair">
        <color indexed="64"/>
      </bottom>
      <diagonal/>
    </border>
    <border>
      <left/>
      <right/>
      <top/>
      <bottom style="hair">
        <color indexed="64"/>
      </bottom>
      <diagonal/>
    </border>
  </borders>
  <cellStyleXfs count="1">
    <xf numFmtId="0" fontId="0" fillId="0" borderId="0"/>
  </cellStyleXfs>
  <cellXfs count="988">
    <xf numFmtId="0" fontId="0" fillId="0" borderId="0" xfId="0"/>
    <xf numFmtId="0" fontId="0" fillId="2" borderId="3" xfId="0" applyFill="1" applyBorder="1" applyAlignment="1" applyProtection="1">
      <alignment horizontal="center"/>
      <protection locked="0"/>
    </xf>
    <xf numFmtId="0" fontId="0" fillId="2" borderId="5" xfId="0" applyFill="1" applyBorder="1" applyAlignment="1" applyProtection="1">
      <alignment horizontal="center"/>
      <protection locked="0"/>
    </xf>
    <xf numFmtId="0" fontId="3" fillId="3" borderId="20" xfId="0" applyFont="1" applyFill="1" applyBorder="1" applyAlignment="1" applyProtection="1">
      <alignment horizontal="center" vertical="center"/>
    </xf>
    <xf numFmtId="0" fontId="0" fillId="3" borderId="11" xfId="0" applyFill="1" applyBorder="1" applyAlignment="1" applyProtection="1">
      <alignment horizontal="center" vertical="center"/>
    </xf>
    <xf numFmtId="0" fontId="0" fillId="3" borderId="12" xfId="0" applyFill="1" applyBorder="1" applyAlignment="1" applyProtection="1">
      <alignment horizontal="center" vertical="center"/>
    </xf>
    <xf numFmtId="0" fontId="0" fillId="3" borderId="3" xfId="0" applyFill="1" applyBorder="1" applyAlignment="1" applyProtection="1">
      <alignment horizontal="center" vertical="center" wrapText="1"/>
    </xf>
    <xf numFmtId="0" fontId="0" fillId="3" borderId="1" xfId="0" applyFill="1" applyBorder="1" applyAlignment="1" applyProtection="1">
      <alignment horizontal="center" vertical="center" wrapText="1"/>
    </xf>
    <xf numFmtId="0" fontId="0" fillId="3" borderId="2" xfId="0" applyFill="1" applyBorder="1" applyAlignment="1" applyProtection="1">
      <alignment horizontal="center" vertical="center" wrapText="1"/>
    </xf>
    <xf numFmtId="0" fontId="3" fillId="3" borderId="13" xfId="0" applyFont="1" applyFill="1" applyBorder="1" applyAlignment="1" applyProtection="1">
      <alignment horizontal="center" vertical="center" wrapText="1"/>
    </xf>
    <xf numFmtId="0" fontId="6" fillId="3" borderId="0" xfId="0" applyFont="1" applyFill="1" applyBorder="1" applyAlignment="1" applyProtection="1">
      <alignment horizontal="left"/>
    </xf>
    <xf numFmtId="0" fontId="6" fillId="3" borderId="0" xfId="0" applyFont="1" applyFill="1" applyBorder="1" applyAlignment="1" applyProtection="1">
      <alignment horizontal="center"/>
    </xf>
    <xf numFmtId="0" fontId="4" fillId="3" borderId="0" xfId="0" applyFont="1" applyFill="1" applyBorder="1" applyAlignment="1" applyProtection="1">
      <alignment horizontal="center"/>
    </xf>
    <xf numFmtId="0" fontId="0" fillId="3" borderId="11" xfId="0" applyFill="1" applyBorder="1" applyAlignment="1" applyProtection="1">
      <alignment horizontal="center" vertical="center" wrapText="1"/>
    </xf>
    <xf numFmtId="0" fontId="0" fillId="3" borderId="26" xfId="0" applyFill="1" applyBorder="1" applyAlignment="1" applyProtection="1">
      <alignment horizontal="center" vertical="center" wrapText="1"/>
    </xf>
    <xf numFmtId="0" fontId="0" fillId="3" borderId="10" xfId="0" applyFill="1" applyBorder="1" applyAlignment="1" applyProtection="1">
      <alignment horizontal="center" vertical="center" wrapText="1"/>
    </xf>
    <xf numFmtId="0" fontId="3" fillId="3" borderId="0" xfId="0" applyFont="1" applyFill="1" applyBorder="1" applyAlignment="1" applyProtection="1">
      <alignment horizontal="center" vertical="center"/>
    </xf>
    <xf numFmtId="0" fontId="0" fillId="3" borderId="0" xfId="0" applyFill="1" applyBorder="1" applyAlignment="1" applyProtection="1">
      <alignment vertical="center"/>
    </xf>
    <xf numFmtId="0" fontId="0" fillId="3" borderId="0" xfId="0" applyFill="1" applyBorder="1" applyAlignment="1" applyProtection="1">
      <alignment vertical="center" wrapText="1"/>
    </xf>
    <xf numFmtId="0" fontId="0" fillId="2" borderId="1" xfId="0" applyFill="1" applyBorder="1" applyAlignment="1" applyProtection="1">
      <alignment horizontal="center" vertical="center"/>
      <protection locked="0"/>
    </xf>
    <xf numFmtId="0" fontId="0" fillId="2" borderId="35" xfId="0" applyFill="1" applyBorder="1" applyAlignment="1" applyProtection="1">
      <alignment horizontal="center" vertical="center"/>
    </xf>
    <xf numFmtId="0" fontId="0" fillId="3" borderId="0" xfId="0" applyFill="1" applyAlignment="1" applyProtection="1">
      <alignment vertical="center"/>
    </xf>
    <xf numFmtId="0" fontId="0" fillId="2" borderId="36" xfId="0" applyFill="1" applyBorder="1" applyAlignment="1" applyProtection="1">
      <alignment horizontal="center" vertical="center"/>
    </xf>
    <xf numFmtId="0" fontId="0" fillId="2" borderId="3" xfId="0" applyFill="1" applyBorder="1" applyAlignment="1" applyProtection="1">
      <alignment horizontal="center" vertical="center"/>
      <protection locked="0"/>
    </xf>
    <xf numFmtId="0" fontId="1" fillId="3" borderId="0" xfId="0" applyFont="1" applyFill="1" applyBorder="1" applyAlignment="1" applyProtection="1">
      <alignment horizontal="center" vertical="center"/>
    </xf>
    <xf numFmtId="0" fontId="7" fillId="3" borderId="0" xfId="0" applyFont="1" applyFill="1" applyBorder="1" applyAlignment="1" applyProtection="1">
      <alignment horizontal="center" vertical="center" wrapText="1"/>
    </xf>
    <xf numFmtId="0" fontId="3" fillId="3" borderId="0" xfId="0" applyFont="1" applyFill="1" applyBorder="1" applyAlignment="1" applyProtection="1">
      <alignment vertical="center"/>
    </xf>
    <xf numFmtId="0" fontId="4" fillId="3" borderId="3" xfId="0" applyFont="1" applyFill="1" applyBorder="1" applyAlignment="1" applyProtection="1">
      <alignment horizontal="center" vertical="center" wrapText="1"/>
    </xf>
    <xf numFmtId="0" fontId="4" fillId="3" borderId="1" xfId="0" applyFont="1" applyFill="1" applyBorder="1" applyAlignment="1" applyProtection="1">
      <alignment horizontal="center" vertical="center" wrapText="1"/>
    </xf>
    <xf numFmtId="0" fontId="3" fillId="3" borderId="31" xfId="0" applyFont="1" applyFill="1" applyBorder="1" applyAlignment="1" applyProtection="1">
      <alignment horizontal="center" vertical="center" wrapText="1"/>
    </xf>
    <xf numFmtId="0" fontId="3" fillId="3" borderId="38" xfId="0" applyFont="1" applyFill="1" applyBorder="1" applyAlignment="1" applyProtection="1">
      <alignment horizontal="center" vertical="center"/>
    </xf>
    <xf numFmtId="0" fontId="0" fillId="3" borderId="2" xfId="0" quotePrefix="1" applyFill="1" applyBorder="1" applyAlignment="1" applyProtection="1">
      <alignment horizontal="center" vertical="center" wrapText="1"/>
    </xf>
    <xf numFmtId="0" fontId="0" fillId="3" borderId="50" xfId="0" applyFill="1" applyBorder="1" applyAlignment="1" applyProtection="1">
      <alignment horizontal="center" vertical="center" wrapText="1"/>
    </xf>
    <xf numFmtId="0" fontId="0" fillId="3" borderId="50" xfId="0" quotePrefix="1" applyFill="1" applyBorder="1" applyAlignment="1" applyProtection="1">
      <alignment horizontal="center" vertical="center" wrapText="1"/>
    </xf>
    <xf numFmtId="0" fontId="13" fillId="3" borderId="12" xfId="0" applyFont="1" applyFill="1" applyBorder="1" applyAlignment="1" applyProtection="1">
      <alignment horizontal="center" vertical="center" wrapText="1"/>
    </xf>
    <xf numFmtId="0" fontId="0" fillId="3" borderId="13" xfId="0" applyFill="1" applyBorder="1" applyAlignment="1" applyProtection="1">
      <alignment horizontal="center" vertical="center" textRotation="90" wrapText="1"/>
    </xf>
    <xf numFmtId="0" fontId="4" fillId="3" borderId="49" xfId="0" applyFont="1" applyFill="1" applyBorder="1" applyAlignment="1" applyProtection="1">
      <alignment horizontal="center" vertical="center" wrapText="1"/>
    </xf>
    <xf numFmtId="0" fontId="0" fillId="3" borderId="28" xfId="0" applyFill="1" applyBorder="1" applyAlignment="1" applyProtection="1">
      <alignment horizontal="center" vertical="center" textRotation="90" wrapText="1"/>
    </xf>
    <xf numFmtId="0" fontId="0" fillId="3" borderId="17" xfId="0" applyFill="1" applyBorder="1" applyAlignment="1" applyProtection="1">
      <alignment horizontal="center" vertical="center" textRotation="90" wrapText="1"/>
    </xf>
    <xf numFmtId="0" fontId="4" fillId="3" borderId="0" xfId="0" applyFont="1" applyFill="1" applyBorder="1" applyAlignment="1" applyProtection="1">
      <alignment horizontal="center" vertical="center"/>
    </xf>
    <xf numFmtId="0" fontId="2" fillId="4" borderId="20" xfId="0" applyFont="1" applyFill="1" applyBorder="1" applyAlignment="1" applyProtection="1">
      <alignment horizontal="center" vertical="center" shrinkToFit="1"/>
      <protection locked="0"/>
    </xf>
    <xf numFmtId="0" fontId="2" fillId="4" borderId="17" xfId="0" applyFont="1" applyFill="1" applyBorder="1" applyAlignment="1" applyProtection="1">
      <alignment horizontal="center" vertical="center" wrapText="1" shrinkToFit="1"/>
      <protection locked="0"/>
    </xf>
    <xf numFmtId="0" fontId="2" fillId="4" borderId="18" xfId="0" applyFont="1" applyFill="1" applyBorder="1" applyAlignment="1" applyProtection="1">
      <alignment horizontal="center" vertical="center" shrinkToFit="1"/>
      <protection locked="0"/>
    </xf>
    <xf numFmtId="0" fontId="2" fillId="4" borderId="18" xfId="0" applyFont="1" applyFill="1" applyBorder="1" applyAlignment="1" applyProtection="1">
      <alignment horizontal="center" vertical="center" wrapText="1" shrinkToFit="1"/>
      <protection locked="0"/>
    </xf>
    <xf numFmtId="0" fontId="6" fillId="3" borderId="0" xfId="0" applyFont="1" applyFill="1" applyBorder="1" applyAlignment="1" applyProtection="1">
      <alignment horizontal="left" vertical="center"/>
    </xf>
    <xf numFmtId="0" fontId="6" fillId="3" borderId="0" xfId="0" applyFont="1" applyFill="1" applyBorder="1" applyAlignment="1" applyProtection="1">
      <alignment horizontal="center" vertical="center"/>
    </xf>
    <xf numFmtId="0" fontId="0" fillId="3" borderId="17" xfId="0" applyFill="1" applyBorder="1" applyAlignment="1" applyProtection="1">
      <alignment horizontal="center" vertical="center" textRotation="90"/>
    </xf>
    <xf numFmtId="0" fontId="4" fillId="3" borderId="37" xfId="0" applyFont="1" applyFill="1" applyBorder="1" applyAlignment="1" applyProtection="1">
      <alignment horizontal="center" vertical="center" wrapText="1"/>
    </xf>
    <xf numFmtId="0" fontId="0" fillId="2" borderId="43" xfId="0" applyFill="1" applyBorder="1" applyAlignment="1" applyProtection="1">
      <alignment horizontal="center" vertical="center"/>
    </xf>
    <xf numFmtId="0" fontId="0" fillId="2" borderId="2" xfId="0" applyFill="1" applyBorder="1" applyAlignment="1" applyProtection="1">
      <alignment horizontal="center" vertical="center"/>
    </xf>
    <xf numFmtId="0" fontId="0" fillId="2" borderId="8" xfId="0" applyFill="1" applyBorder="1" applyAlignment="1" applyProtection="1">
      <alignment horizontal="center" vertical="center"/>
    </xf>
    <xf numFmtId="0" fontId="4" fillId="3" borderId="11" xfId="0" applyFont="1" applyFill="1" applyBorder="1" applyAlignment="1" applyProtection="1">
      <alignment horizontal="center" vertical="center"/>
    </xf>
    <xf numFmtId="0" fontId="4" fillId="3" borderId="12" xfId="0" applyFont="1" applyFill="1" applyBorder="1" applyAlignment="1" applyProtection="1">
      <alignment horizontal="center" vertical="center"/>
    </xf>
    <xf numFmtId="0" fontId="4" fillId="3" borderId="43" xfId="0" applyFont="1" applyFill="1" applyBorder="1" applyAlignment="1" applyProtection="1">
      <alignment horizontal="center" vertical="center" wrapText="1"/>
    </xf>
    <xf numFmtId="0" fontId="4" fillId="3" borderId="17" xfId="0" applyFont="1" applyFill="1" applyBorder="1" applyAlignment="1" applyProtection="1">
      <alignment horizontal="center" vertical="center" wrapText="1"/>
    </xf>
    <xf numFmtId="0" fontId="4" fillId="3" borderId="2" xfId="0" applyFont="1" applyFill="1" applyBorder="1" applyAlignment="1" applyProtection="1">
      <alignment horizontal="center" vertical="center" wrapText="1"/>
    </xf>
    <xf numFmtId="0" fontId="3" fillId="3" borderId="20" xfId="0" quotePrefix="1" applyFont="1" applyFill="1" applyBorder="1" applyAlignment="1" applyProtection="1">
      <alignment horizontal="center" vertical="center"/>
    </xf>
    <xf numFmtId="0" fontId="4" fillId="3" borderId="11" xfId="0" applyFont="1" applyFill="1" applyBorder="1" applyAlignment="1" applyProtection="1">
      <alignment horizontal="center" vertical="center" wrapText="1"/>
    </xf>
    <xf numFmtId="0" fontId="4" fillId="3" borderId="13" xfId="0" applyFont="1" applyFill="1" applyBorder="1" applyAlignment="1" applyProtection="1">
      <alignment horizontal="center" vertical="center" textRotation="90" wrapText="1"/>
    </xf>
    <xf numFmtId="0" fontId="4" fillId="3" borderId="26" xfId="0" applyFont="1" applyFill="1" applyBorder="1" applyAlignment="1" applyProtection="1">
      <alignment horizontal="center" vertical="center" wrapText="1"/>
    </xf>
    <xf numFmtId="0" fontId="4" fillId="3" borderId="10" xfId="0" applyFont="1" applyFill="1" applyBorder="1" applyAlignment="1" applyProtection="1">
      <alignment horizontal="center" vertical="center" wrapText="1"/>
    </xf>
    <xf numFmtId="0" fontId="4" fillId="3" borderId="13" xfId="0" applyFont="1" applyFill="1" applyBorder="1" applyAlignment="1" applyProtection="1">
      <alignment horizontal="center" vertical="center" wrapText="1"/>
    </xf>
    <xf numFmtId="0" fontId="4" fillId="3" borderId="62" xfId="0" applyFont="1" applyFill="1" applyBorder="1" applyAlignment="1" applyProtection="1">
      <alignment horizontal="right" vertical="center"/>
    </xf>
    <xf numFmtId="0" fontId="4" fillId="3" borderId="17" xfId="0" applyFont="1" applyFill="1" applyBorder="1" applyAlignment="1" applyProtection="1">
      <alignment horizontal="center" vertical="center"/>
    </xf>
    <xf numFmtId="0" fontId="3" fillId="3" borderId="0" xfId="0" applyFont="1" applyFill="1" applyAlignment="1" applyProtection="1">
      <alignment horizontal="right" vertical="center"/>
    </xf>
    <xf numFmtId="0" fontId="1" fillId="3" borderId="33" xfId="0" applyFont="1" applyFill="1" applyBorder="1" applyAlignment="1" applyProtection="1">
      <alignment horizontal="center" vertical="center" wrapText="1"/>
    </xf>
    <xf numFmtId="0" fontId="2" fillId="3" borderId="0" xfId="0" applyFont="1" applyFill="1" applyAlignment="1" applyProtection="1">
      <alignment horizontal="right" vertical="center"/>
    </xf>
    <xf numFmtId="0" fontId="4" fillId="5" borderId="0" xfId="0" applyFont="1" applyFill="1" applyBorder="1" applyAlignment="1" applyProtection="1">
      <alignment vertical="center"/>
    </xf>
    <xf numFmtId="0" fontId="0" fillId="5" borderId="0" xfId="0" applyFill="1" applyBorder="1" applyAlignment="1" applyProtection="1">
      <alignment vertical="center"/>
    </xf>
    <xf numFmtId="0" fontId="2" fillId="5" borderId="0" xfId="0" applyFont="1" applyFill="1" applyBorder="1" applyAlignment="1" applyProtection="1">
      <alignment horizontal="center" vertical="center"/>
    </xf>
    <xf numFmtId="0" fontId="0" fillId="5" borderId="0" xfId="0" applyFill="1" applyAlignment="1" applyProtection="1">
      <alignment vertical="center"/>
    </xf>
    <xf numFmtId="0" fontId="1" fillId="3" borderId="27" xfId="0" applyFont="1" applyFill="1" applyBorder="1" applyAlignment="1" applyProtection="1">
      <alignment horizontal="center" vertical="center"/>
    </xf>
    <xf numFmtId="0" fontId="1" fillId="3" borderId="17" xfId="0" applyFont="1" applyFill="1" applyBorder="1" applyAlignment="1" applyProtection="1">
      <alignment horizontal="center" vertical="center" textRotation="90"/>
    </xf>
    <xf numFmtId="0" fontId="15" fillId="5" borderId="38" xfId="0" applyFont="1" applyFill="1" applyBorder="1" applyAlignment="1" applyProtection="1">
      <alignment horizontal="center" vertical="center"/>
    </xf>
    <xf numFmtId="0" fontId="15" fillId="5" borderId="39" xfId="0" applyFont="1" applyFill="1" applyBorder="1" applyAlignment="1" applyProtection="1">
      <alignment horizontal="center" vertical="center"/>
    </xf>
    <xf numFmtId="0" fontId="0" fillId="3" borderId="20" xfId="0" applyFill="1" applyBorder="1" applyAlignment="1" applyProtection="1">
      <alignment horizontal="center" vertical="center"/>
    </xf>
    <xf numFmtId="0" fontId="2" fillId="2" borderId="25" xfId="0" applyFont="1" applyFill="1" applyBorder="1" applyAlignment="1" applyProtection="1">
      <alignment horizontal="center" vertical="center" shrinkToFit="1"/>
      <protection locked="0"/>
    </xf>
    <xf numFmtId="0" fontId="2" fillId="2" borderId="36" xfId="0" applyFont="1" applyFill="1" applyBorder="1" applyAlignment="1" applyProtection="1">
      <alignment horizontal="center" vertical="center" shrinkToFit="1"/>
      <protection locked="0"/>
    </xf>
    <xf numFmtId="0" fontId="6" fillId="2" borderId="36" xfId="0" applyFont="1" applyFill="1" applyBorder="1" applyAlignment="1" applyProtection="1">
      <alignment horizontal="center" vertical="center" shrinkToFit="1"/>
      <protection locked="0"/>
    </xf>
    <xf numFmtId="0" fontId="6" fillId="2" borderId="27" xfId="0" applyFont="1" applyFill="1" applyBorder="1" applyAlignment="1" applyProtection="1">
      <alignment horizontal="center" vertical="center" shrinkToFit="1"/>
      <protection locked="0"/>
    </xf>
    <xf numFmtId="0" fontId="0" fillId="3" borderId="16" xfId="0" quotePrefix="1" applyFill="1" applyBorder="1" applyAlignment="1" applyProtection="1">
      <alignment horizontal="center" vertical="center" shrinkToFit="1"/>
    </xf>
    <xf numFmtId="0" fontId="0" fillId="3" borderId="16" xfId="0" applyFill="1" applyBorder="1" applyAlignment="1" applyProtection="1">
      <alignment horizontal="center" vertical="center"/>
    </xf>
    <xf numFmtId="0" fontId="1" fillId="5" borderId="30" xfId="0" applyFont="1" applyFill="1" applyBorder="1" applyAlignment="1" applyProtection="1">
      <alignment horizontal="center" vertical="center"/>
    </xf>
    <xf numFmtId="0" fontId="1" fillId="5" borderId="16" xfId="0" applyFont="1" applyFill="1" applyBorder="1" applyAlignment="1" applyProtection="1">
      <alignment horizontal="center" vertical="center"/>
    </xf>
    <xf numFmtId="0" fontId="1" fillId="3" borderId="0" xfId="0" applyFont="1" applyFill="1" applyBorder="1" applyAlignment="1" applyProtection="1">
      <alignment horizontal="left" vertical="center"/>
    </xf>
    <xf numFmtId="49" fontId="1" fillId="2" borderId="9" xfId="0" applyNumberFormat="1" applyFont="1" applyFill="1" applyBorder="1" applyAlignment="1" applyProtection="1">
      <alignment horizontal="center" vertical="center"/>
      <protection locked="0"/>
    </xf>
    <xf numFmtId="0" fontId="1" fillId="2" borderId="9" xfId="0" applyFont="1" applyFill="1" applyBorder="1" applyAlignment="1" applyProtection="1">
      <alignment horizontal="center" vertical="center" shrinkToFit="1"/>
      <protection locked="0"/>
    </xf>
    <xf numFmtId="0" fontId="0" fillId="2" borderId="10" xfId="0" applyFill="1" applyBorder="1" applyAlignment="1" applyProtection="1">
      <alignment horizontal="center" vertical="center"/>
      <protection locked="0"/>
    </xf>
    <xf numFmtId="0" fontId="2" fillId="2" borderId="9" xfId="0" applyFont="1" applyFill="1" applyBorder="1" applyAlignment="1" applyProtection="1">
      <alignment horizontal="center" vertical="center" shrinkToFit="1"/>
      <protection locked="0"/>
    </xf>
    <xf numFmtId="0" fontId="6" fillId="2" borderId="9" xfId="0" applyFont="1" applyFill="1" applyBorder="1" applyAlignment="1" applyProtection="1">
      <alignment horizontal="center" vertical="center" shrinkToFit="1"/>
      <protection locked="0"/>
    </xf>
    <xf numFmtId="0" fontId="6" fillId="2" borderId="28" xfId="0" applyFont="1" applyFill="1" applyBorder="1" applyAlignment="1" applyProtection="1">
      <alignment horizontal="center" vertical="center" shrinkToFit="1"/>
      <protection locked="0"/>
    </xf>
    <xf numFmtId="0" fontId="1" fillId="2" borderId="60" xfId="0" applyFont="1" applyFill="1" applyBorder="1" applyAlignment="1" applyProtection="1">
      <alignment horizontal="center" vertical="center" shrinkToFit="1"/>
      <protection locked="0"/>
    </xf>
    <xf numFmtId="0" fontId="6" fillId="2" borderId="37" xfId="0" applyFont="1" applyFill="1" applyBorder="1" applyAlignment="1" applyProtection="1">
      <alignment horizontal="center" vertical="center" shrinkToFit="1"/>
      <protection locked="0"/>
    </xf>
    <xf numFmtId="0" fontId="16" fillId="4" borderId="49" xfId="0" applyFont="1" applyFill="1" applyBorder="1" applyAlignment="1" applyProtection="1">
      <alignment horizontal="center" vertical="center"/>
      <protection locked="0"/>
    </xf>
    <xf numFmtId="0" fontId="16" fillId="4" borderId="13" xfId="0" applyFont="1" applyFill="1" applyBorder="1" applyAlignment="1" applyProtection="1">
      <alignment horizontal="center" vertical="center"/>
      <protection locked="0"/>
    </xf>
    <xf numFmtId="49" fontId="1" fillId="2" borderId="1" xfId="0" applyNumberFormat="1" applyFont="1" applyFill="1" applyBorder="1" applyAlignment="1" applyProtection="1">
      <alignment horizontal="center" vertical="center"/>
      <protection locked="0"/>
    </xf>
    <xf numFmtId="0" fontId="1" fillId="2" borderId="1" xfId="0" applyFont="1" applyFill="1" applyBorder="1" applyAlignment="1" applyProtection="1">
      <alignment horizontal="center" vertical="center" shrinkToFit="1"/>
      <protection locked="0"/>
    </xf>
    <xf numFmtId="0" fontId="0" fillId="2" borderId="2" xfId="0" applyFill="1" applyBorder="1" applyAlignment="1" applyProtection="1">
      <alignment horizontal="center" vertical="center"/>
      <protection locked="0"/>
    </xf>
    <xf numFmtId="0" fontId="6" fillId="2" borderId="3" xfId="0" applyFont="1" applyFill="1" applyBorder="1" applyAlignment="1" applyProtection="1">
      <alignment horizontal="center" vertical="center" shrinkToFit="1"/>
      <protection locked="0"/>
    </xf>
    <xf numFmtId="0" fontId="2" fillId="2" borderId="1" xfId="0" applyFont="1" applyFill="1" applyBorder="1" applyAlignment="1" applyProtection="1">
      <alignment horizontal="center" vertical="center" shrinkToFit="1"/>
      <protection locked="0"/>
    </xf>
    <xf numFmtId="0" fontId="6" fillId="2" borderId="1" xfId="0" applyFont="1" applyFill="1" applyBorder="1" applyAlignment="1" applyProtection="1">
      <alignment horizontal="center" vertical="center" shrinkToFit="1"/>
      <protection locked="0"/>
    </xf>
    <xf numFmtId="0" fontId="6" fillId="2" borderId="4" xfId="0" applyFont="1" applyFill="1" applyBorder="1" applyAlignment="1" applyProtection="1">
      <alignment horizontal="center" vertical="center" shrinkToFit="1"/>
      <protection locked="0"/>
    </xf>
    <xf numFmtId="0" fontId="1" fillId="2" borderId="54" xfId="0" applyFont="1" applyFill="1" applyBorder="1" applyAlignment="1" applyProtection="1">
      <alignment horizontal="center" vertical="center" shrinkToFit="1"/>
      <protection locked="0"/>
    </xf>
    <xf numFmtId="0" fontId="6" fillId="2" borderId="40" xfId="0" applyFont="1" applyFill="1" applyBorder="1" applyAlignment="1" applyProtection="1">
      <alignment horizontal="center" vertical="center" shrinkToFit="1"/>
      <protection locked="0"/>
    </xf>
    <xf numFmtId="0" fontId="16" fillId="4" borderId="50" xfId="0" applyFont="1" applyFill="1" applyBorder="1" applyAlignment="1" applyProtection="1">
      <alignment horizontal="center" vertical="center"/>
      <protection locked="0"/>
    </xf>
    <xf numFmtId="0" fontId="16" fillId="4" borderId="4" xfId="0" applyFont="1" applyFill="1" applyBorder="1" applyAlignment="1" applyProtection="1">
      <alignment horizontal="center" vertical="center"/>
      <protection locked="0"/>
    </xf>
    <xf numFmtId="0" fontId="2" fillId="2" borderId="3" xfId="0" applyFont="1" applyFill="1" applyBorder="1" applyAlignment="1" applyProtection="1">
      <alignment horizontal="center" vertical="center" shrinkToFit="1"/>
      <protection locked="0"/>
    </xf>
    <xf numFmtId="49" fontId="0" fillId="2" borderId="1" xfId="0" applyNumberFormat="1" applyFill="1" applyBorder="1" applyAlignment="1" applyProtection="1">
      <alignment horizontal="center" vertical="center"/>
      <protection locked="0"/>
    </xf>
    <xf numFmtId="0" fontId="0" fillId="3" borderId="0" xfId="0" quotePrefix="1" applyFill="1" applyBorder="1" applyAlignment="1" applyProtection="1">
      <alignment horizontal="left" vertical="center"/>
    </xf>
    <xf numFmtId="0" fontId="0" fillId="2" borderId="1" xfId="0" applyFill="1" applyBorder="1" applyAlignment="1" applyProtection="1">
      <alignment horizontal="center" vertical="center" shrinkToFit="1"/>
      <protection locked="0"/>
    </xf>
    <xf numFmtId="0" fontId="0" fillId="2" borderId="54" xfId="0" applyFill="1" applyBorder="1" applyAlignment="1" applyProtection="1">
      <alignment horizontal="center" vertical="center" shrinkToFit="1"/>
      <protection locked="0"/>
    </xf>
    <xf numFmtId="49" fontId="0" fillId="2" borderId="6" xfId="0" applyNumberFormat="1" applyFill="1" applyBorder="1" applyAlignment="1" applyProtection="1">
      <alignment horizontal="center" vertical="center"/>
      <protection locked="0"/>
    </xf>
    <xf numFmtId="0" fontId="0" fillId="2" borderId="6" xfId="0" applyFill="1" applyBorder="1" applyAlignment="1" applyProtection="1">
      <alignment horizontal="center" vertical="center" shrinkToFit="1"/>
      <protection locked="0"/>
    </xf>
    <xf numFmtId="0" fontId="0" fillId="2" borderId="8" xfId="0" applyFill="1" applyBorder="1" applyAlignment="1" applyProtection="1">
      <alignment horizontal="center" vertical="center"/>
      <protection locked="0"/>
    </xf>
    <xf numFmtId="0" fontId="6" fillId="2" borderId="5" xfId="0" applyFont="1" applyFill="1" applyBorder="1" applyAlignment="1" applyProtection="1">
      <alignment horizontal="center" vertical="center" shrinkToFit="1"/>
      <protection locked="0"/>
    </xf>
    <xf numFmtId="0" fontId="6" fillId="2" borderId="6" xfId="0" applyFont="1" applyFill="1" applyBorder="1" applyAlignment="1" applyProtection="1">
      <alignment horizontal="center" vertical="center" shrinkToFit="1"/>
      <protection locked="0"/>
    </xf>
    <xf numFmtId="0" fontId="6" fillId="2" borderId="7" xfId="0" applyFont="1" applyFill="1" applyBorder="1" applyAlignment="1" applyProtection="1">
      <alignment horizontal="center" vertical="center" shrinkToFit="1"/>
      <protection locked="0"/>
    </xf>
    <xf numFmtId="0" fontId="0" fillId="2" borderId="55" xfId="0" applyFill="1" applyBorder="1" applyAlignment="1" applyProtection="1">
      <alignment horizontal="center" vertical="center" shrinkToFit="1"/>
      <protection locked="0"/>
    </xf>
    <xf numFmtId="0" fontId="6" fillId="2" borderId="41" xfId="0" applyFont="1" applyFill="1" applyBorder="1" applyAlignment="1" applyProtection="1">
      <alignment horizontal="center" vertical="center" shrinkToFit="1"/>
      <protection locked="0"/>
    </xf>
    <xf numFmtId="0" fontId="16" fillId="4" borderId="48" xfId="0" applyFont="1" applyFill="1" applyBorder="1" applyAlignment="1" applyProtection="1">
      <alignment horizontal="center" vertical="center"/>
      <protection locked="0"/>
    </xf>
    <xf numFmtId="0" fontId="16" fillId="4" borderId="7" xfId="0" applyFont="1" applyFill="1" applyBorder="1" applyAlignment="1" applyProtection="1">
      <alignment horizontal="center" vertical="center"/>
      <protection locked="0"/>
    </xf>
    <xf numFmtId="0" fontId="6" fillId="3" borderId="0" xfId="0" applyFont="1" applyFill="1" applyBorder="1" applyAlignment="1" applyProtection="1">
      <alignment horizontal="right" vertical="center"/>
    </xf>
    <xf numFmtId="0" fontId="5" fillId="3" borderId="0" xfId="0" applyFont="1" applyFill="1" applyBorder="1" applyAlignment="1" applyProtection="1">
      <alignment horizontal="right" vertical="center"/>
    </xf>
    <xf numFmtId="0" fontId="2" fillId="3" borderId="0" xfId="0" applyFont="1" applyFill="1" applyBorder="1" applyAlignment="1" applyProtection="1">
      <alignment horizontal="right" vertical="center"/>
    </xf>
    <xf numFmtId="0" fontId="6" fillId="3" borderId="0" xfId="0" quotePrefix="1" applyFont="1" applyFill="1" applyBorder="1" applyAlignment="1" applyProtection="1">
      <alignment horizontal="left" vertical="center"/>
    </xf>
    <xf numFmtId="0" fontId="2" fillId="2" borderId="26" xfId="0" applyFont="1" applyFill="1" applyBorder="1" applyAlignment="1" applyProtection="1">
      <alignment horizontal="center" vertical="center" shrinkToFit="1"/>
      <protection locked="0"/>
    </xf>
    <xf numFmtId="0" fontId="16" fillId="3" borderId="0" xfId="0" applyFont="1" applyFill="1" applyBorder="1" applyAlignment="1" applyProtection="1">
      <alignment horizontal="center" vertical="center"/>
    </xf>
    <xf numFmtId="0" fontId="16" fillId="3" borderId="52" xfId="0" applyFont="1" applyFill="1" applyBorder="1" applyAlignment="1" applyProtection="1">
      <alignment horizontal="center" vertical="center"/>
    </xf>
    <xf numFmtId="0" fontId="16" fillId="3" borderId="63" xfId="0" applyFont="1" applyFill="1" applyBorder="1" applyAlignment="1" applyProtection="1">
      <alignment horizontal="center" vertical="center"/>
    </xf>
    <xf numFmtId="0" fontId="16" fillId="3" borderId="62" xfId="0" applyFont="1" applyFill="1" applyBorder="1" applyAlignment="1" applyProtection="1">
      <alignment horizontal="center" vertical="center"/>
    </xf>
    <xf numFmtId="0" fontId="16" fillId="3" borderId="64" xfId="0" applyFont="1" applyFill="1" applyBorder="1" applyAlignment="1" applyProtection="1">
      <alignment horizontal="center" vertical="center"/>
    </xf>
    <xf numFmtId="0" fontId="0" fillId="2" borderId="25" xfId="0" applyFill="1" applyBorder="1" applyAlignment="1" applyProtection="1">
      <alignment horizontal="center" vertical="center" shrinkToFit="1"/>
      <protection locked="0"/>
    </xf>
    <xf numFmtId="0" fontId="2" fillId="2" borderId="36" xfId="0" applyFont="1" applyFill="1" applyBorder="1" applyAlignment="1" applyProtection="1">
      <alignment horizontal="center" vertical="center"/>
      <protection locked="0"/>
    </xf>
    <xf numFmtId="0" fontId="0" fillId="2" borderId="70" xfId="0" applyFill="1" applyBorder="1" applyAlignment="1" applyProtection="1">
      <alignment horizontal="center" vertical="center"/>
      <protection locked="0"/>
    </xf>
    <xf numFmtId="0" fontId="1" fillId="2" borderId="35" xfId="0" applyNumberFormat="1" applyFont="1" applyFill="1" applyBorder="1" applyAlignment="1" applyProtection="1">
      <alignment horizontal="center" vertical="center"/>
      <protection locked="0"/>
    </xf>
    <xf numFmtId="0" fontId="0" fillId="2" borderId="14" xfId="0" applyFill="1" applyBorder="1" applyAlignment="1" applyProtection="1">
      <alignment horizontal="center" vertical="center"/>
      <protection locked="0"/>
    </xf>
    <xf numFmtId="0" fontId="0" fillId="2" borderId="74" xfId="0" applyFill="1" applyBorder="1" applyAlignment="1" applyProtection="1">
      <alignment horizontal="center" vertical="center"/>
      <protection locked="0"/>
    </xf>
    <xf numFmtId="0" fontId="16" fillId="4" borderId="20" xfId="0" applyFont="1" applyFill="1" applyBorder="1" applyAlignment="1" applyProtection="1">
      <alignment horizontal="center" vertical="center"/>
      <protection locked="0"/>
    </xf>
    <xf numFmtId="164" fontId="1" fillId="3" borderId="0" xfId="0" applyNumberFormat="1" applyFont="1" applyFill="1" applyBorder="1" applyAlignment="1" applyProtection="1">
      <alignment horizontal="center" vertical="center"/>
    </xf>
    <xf numFmtId="0" fontId="0" fillId="2" borderId="11" xfId="0" applyFill="1" applyBorder="1" applyAlignment="1" applyProtection="1">
      <alignment horizontal="center" vertical="center" shrinkToFit="1"/>
      <protection locked="0"/>
    </xf>
    <xf numFmtId="0" fontId="2" fillId="2" borderId="9" xfId="0" applyFont="1" applyFill="1" applyBorder="1" applyAlignment="1" applyProtection="1">
      <alignment horizontal="center" vertical="center"/>
      <protection locked="0"/>
    </xf>
    <xf numFmtId="0" fontId="0" fillId="2" borderId="12" xfId="0" applyFill="1" applyBorder="1" applyAlignment="1" applyProtection="1">
      <alignment horizontal="center" vertical="center"/>
      <protection locked="0"/>
    </xf>
    <xf numFmtId="0" fontId="1" fillId="2" borderId="10" xfId="0" applyNumberFormat="1" applyFont="1" applyFill="1" applyBorder="1" applyAlignment="1" applyProtection="1">
      <alignment horizontal="center" vertical="center"/>
      <protection locked="0"/>
    </xf>
    <xf numFmtId="0" fontId="0" fillId="2" borderId="11" xfId="0" applyFill="1" applyBorder="1" applyAlignment="1" applyProtection="1">
      <alignment horizontal="center" vertical="center"/>
      <protection locked="0"/>
    </xf>
    <xf numFmtId="0" fontId="0" fillId="2" borderId="13" xfId="0" applyFill="1" applyBorder="1" applyAlignment="1" applyProtection="1">
      <alignment horizontal="center" vertical="center"/>
      <protection locked="0"/>
    </xf>
    <xf numFmtId="0" fontId="16" fillId="4" borderId="67" xfId="0" applyFont="1" applyFill="1" applyBorder="1" applyAlignment="1" applyProtection="1">
      <alignment horizontal="center" vertical="center"/>
      <protection locked="0"/>
    </xf>
    <xf numFmtId="0" fontId="0" fillId="2" borderId="3" xfId="0" applyFill="1" applyBorder="1" applyAlignment="1" applyProtection="1">
      <alignment horizontal="center" vertical="center" shrinkToFit="1"/>
      <protection locked="0"/>
    </xf>
    <xf numFmtId="0" fontId="2" fillId="2" borderId="1" xfId="0" applyFont="1" applyFill="1" applyBorder="1" applyAlignment="1" applyProtection="1">
      <alignment horizontal="center" vertical="center"/>
      <protection locked="0"/>
    </xf>
    <xf numFmtId="0" fontId="0" fillId="2" borderId="2" xfId="0" applyNumberFormat="1" applyFill="1" applyBorder="1" applyAlignment="1" applyProtection="1">
      <alignment horizontal="center" vertical="center"/>
      <protection locked="0"/>
    </xf>
    <xf numFmtId="0" fontId="0" fillId="2" borderId="4" xfId="0" applyFill="1" applyBorder="1" applyAlignment="1" applyProtection="1">
      <alignment horizontal="center" vertical="center"/>
      <protection locked="0"/>
    </xf>
    <xf numFmtId="0" fontId="16" fillId="4" borderId="18" xfId="0" applyFont="1" applyFill="1" applyBorder="1" applyAlignment="1" applyProtection="1">
      <alignment horizontal="center" vertical="center"/>
      <protection locked="0"/>
    </xf>
    <xf numFmtId="0" fontId="0" fillId="2" borderId="5" xfId="0" applyFill="1" applyBorder="1" applyAlignment="1" applyProtection="1">
      <alignment horizontal="center" vertical="center" shrinkToFit="1"/>
      <protection locked="0"/>
    </xf>
    <xf numFmtId="0" fontId="2" fillId="2" borderId="6" xfId="0" applyFont="1" applyFill="1" applyBorder="1" applyAlignment="1" applyProtection="1">
      <alignment horizontal="center" vertical="center"/>
      <protection locked="0"/>
    </xf>
    <xf numFmtId="0" fontId="0" fillId="2" borderId="6" xfId="0" applyFill="1" applyBorder="1" applyAlignment="1" applyProtection="1">
      <alignment horizontal="center" vertical="center"/>
      <protection locked="0"/>
    </xf>
    <xf numFmtId="0" fontId="0" fillId="2" borderId="8" xfId="0" applyNumberFormat="1" applyFill="1" applyBorder="1" applyAlignment="1" applyProtection="1">
      <alignment horizontal="center" vertical="center"/>
      <protection locked="0"/>
    </xf>
    <xf numFmtId="0" fontId="0" fillId="2" borderId="5" xfId="0" applyFill="1" applyBorder="1" applyAlignment="1" applyProtection="1">
      <alignment horizontal="center" vertical="center"/>
      <protection locked="0"/>
    </xf>
    <xf numFmtId="0" fontId="0" fillId="2" borderId="7" xfId="0" applyFill="1" applyBorder="1" applyAlignment="1" applyProtection="1">
      <alignment horizontal="center" vertical="center"/>
      <protection locked="0"/>
    </xf>
    <xf numFmtId="0" fontId="16" fillId="4" borderId="19" xfId="0" applyFont="1" applyFill="1" applyBorder="1" applyAlignment="1" applyProtection="1">
      <alignment horizontal="center" vertical="center"/>
      <protection locked="0"/>
    </xf>
    <xf numFmtId="0" fontId="12" fillId="3" borderId="0" xfId="0" applyFont="1" applyFill="1" applyBorder="1" applyAlignment="1" applyProtection="1">
      <alignment horizontal="center" vertical="center"/>
    </xf>
    <xf numFmtId="1" fontId="0" fillId="3" borderId="0" xfId="0" applyNumberFormat="1" applyFill="1" applyBorder="1" applyAlignment="1" applyProtection="1">
      <alignment horizontal="center" vertical="center"/>
    </xf>
    <xf numFmtId="0" fontId="0" fillId="3" borderId="0" xfId="0" quotePrefix="1" applyFill="1" applyBorder="1" applyAlignment="1" applyProtection="1">
      <alignment horizontal="center" vertical="center"/>
    </xf>
    <xf numFmtId="0" fontId="0" fillId="2" borderId="15" xfId="0" applyFill="1" applyBorder="1" applyAlignment="1" applyProtection="1">
      <alignment horizontal="center" vertical="center"/>
      <protection locked="0"/>
    </xf>
    <xf numFmtId="0" fontId="2" fillId="2" borderId="12" xfId="0" applyFont="1" applyFill="1" applyBorder="1" applyAlignment="1" applyProtection="1">
      <alignment horizontal="center" vertical="center" shrinkToFit="1"/>
      <protection locked="0"/>
    </xf>
    <xf numFmtId="0" fontId="1" fillId="2" borderId="43" xfId="0" applyFont="1" applyFill="1" applyBorder="1" applyAlignment="1" applyProtection="1">
      <alignment horizontal="center" vertical="center"/>
      <protection locked="0"/>
    </xf>
    <xf numFmtId="0" fontId="1" fillId="2" borderId="12" xfId="0" applyFont="1" applyFill="1" applyBorder="1" applyAlignment="1" applyProtection="1">
      <alignment horizontal="center" vertical="center"/>
      <protection locked="0"/>
    </xf>
    <xf numFmtId="0" fontId="2" fillId="2" borderId="6" xfId="0" applyFont="1" applyFill="1" applyBorder="1" applyAlignment="1" applyProtection="1">
      <alignment horizontal="center" vertical="center" shrinkToFit="1"/>
      <protection locked="0"/>
    </xf>
    <xf numFmtId="0" fontId="0" fillId="3" borderId="34" xfId="0" applyFill="1" applyBorder="1" applyAlignment="1" applyProtection="1">
      <alignment horizontal="center" vertical="center"/>
    </xf>
    <xf numFmtId="0" fontId="0" fillId="2" borderId="49" xfId="0" applyFill="1" applyBorder="1" applyAlignment="1" applyProtection="1">
      <alignment horizontal="center" vertical="center"/>
      <protection locked="0"/>
    </xf>
    <xf numFmtId="0" fontId="16" fillId="4" borderId="17" xfId="0" applyFont="1" applyFill="1" applyBorder="1" applyAlignment="1" applyProtection="1">
      <alignment horizontal="center" vertical="center"/>
      <protection locked="0"/>
    </xf>
    <xf numFmtId="0" fontId="0" fillId="2" borderId="50" xfId="0" applyFill="1" applyBorder="1" applyAlignment="1" applyProtection="1">
      <alignment horizontal="center" vertical="center"/>
      <protection locked="0"/>
    </xf>
    <xf numFmtId="0" fontId="0" fillId="2" borderId="48" xfId="0" applyFill="1" applyBorder="1" applyAlignment="1" applyProtection="1">
      <alignment horizontal="center" vertical="center"/>
      <protection locked="0"/>
    </xf>
    <xf numFmtId="0" fontId="0" fillId="3" borderId="1" xfId="0" applyFill="1" applyBorder="1" applyAlignment="1" applyProtection="1">
      <alignment horizontal="center" vertical="center"/>
    </xf>
    <xf numFmtId="0" fontId="0" fillId="3" borderId="22" xfId="0" applyFill="1" applyBorder="1" applyAlignment="1" applyProtection="1">
      <alignment horizontal="center" vertical="center"/>
    </xf>
    <xf numFmtId="0" fontId="4" fillId="3" borderId="6" xfId="0" quotePrefix="1" applyFont="1" applyFill="1" applyBorder="1" applyAlignment="1" applyProtection="1">
      <alignment horizontal="center" vertical="center"/>
    </xf>
    <xf numFmtId="0" fontId="10" fillId="3" borderId="0" xfId="0" applyFont="1" applyFill="1" applyBorder="1" applyAlignment="1" applyProtection="1">
      <alignment horizontal="right" vertical="center"/>
    </xf>
    <xf numFmtId="0" fontId="2" fillId="3" borderId="0" xfId="0" applyFont="1" applyFill="1" applyBorder="1" applyAlignment="1" applyProtection="1">
      <alignment horizontal="left" vertical="center"/>
    </xf>
    <xf numFmtId="0" fontId="0" fillId="3" borderId="38" xfId="0" applyFill="1" applyBorder="1" applyAlignment="1" applyProtection="1">
      <alignment horizontal="center" vertical="center"/>
    </xf>
    <xf numFmtId="0" fontId="0" fillId="2" borderId="61" xfId="0" applyFill="1" applyBorder="1" applyAlignment="1" applyProtection="1">
      <alignment horizontal="center" vertical="center"/>
      <protection locked="0"/>
    </xf>
    <xf numFmtId="0" fontId="0" fillId="3" borderId="39" xfId="0" applyFill="1" applyBorder="1" applyAlignment="1" applyProtection="1">
      <alignment horizontal="center" vertical="center"/>
    </xf>
    <xf numFmtId="0" fontId="0" fillId="2" borderId="53" xfId="0" applyFill="1" applyBorder="1" applyAlignment="1" applyProtection="1">
      <alignment horizontal="center" vertical="center"/>
      <protection locked="0"/>
    </xf>
    <xf numFmtId="0" fontId="0" fillId="2" borderId="68" xfId="0" applyFill="1" applyBorder="1" applyAlignment="1" applyProtection="1">
      <alignment horizontal="center" vertical="center"/>
      <protection locked="0"/>
    </xf>
    <xf numFmtId="16" fontId="0" fillId="2" borderId="1" xfId="0" quotePrefix="1" applyNumberFormat="1" applyFill="1" applyBorder="1" applyAlignment="1" applyProtection="1">
      <alignment horizontal="center" vertical="center"/>
      <protection locked="0"/>
    </xf>
    <xf numFmtId="0" fontId="0" fillId="2" borderId="43" xfId="0" applyFill="1" applyBorder="1" applyAlignment="1" applyProtection="1">
      <alignment horizontal="center" vertical="center"/>
      <protection locked="0"/>
    </xf>
    <xf numFmtId="0" fontId="4" fillId="3" borderId="8" xfId="0" quotePrefix="1" applyFont="1" applyFill="1" applyBorder="1" applyAlignment="1" applyProtection="1">
      <alignment horizontal="center" vertical="center"/>
    </xf>
    <xf numFmtId="0" fontId="2" fillId="3" borderId="0" xfId="0" applyFont="1" applyFill="1" applyBorder="1" applyAlignment="1" applyProtection="1">
      <alignment horizontal="center" vertical="center"/>
    </xf>
    <xf numFmtId="0" fontId="11" fillId="3" borderId="0" xfId="0" applyFont="1" applyFill="1" applyBorder="1" applyAlignment="1" applyProtection="1">
      <alignment horizontal="center" vertical="center"/>
    </xf>
    <xf numFmtId="0" fontId="6" fillId="3" borderId="0" xfId="0" applyFont="1" applyFill="1" applyBorder="1" applyAlignment="1" applyProtection="1">
      <alignment vertical="center"/>
    </xf>
    <xf numFmtId="1" fontId="0" fillId="3" borderId="34" xfId="0" applyNumberFormat="1" applyFill="1" applyBorder="1" applyAlignment="1" applyProtection="1">
      <alignment horizontal="center" vertical="center"/>
    </xf>
    <xf numFmtId="2" fontId="0" fillId="3" borderId="34" xfId="0" applyNumberFormat="1" applyFill="1" applyBorder="1" applyAlignment="1" applyProtection="1">
      <alignment horizontal="center" vertical="center"/>
    </xf>
    <xf numFmtId="1" fontId="0" fillId="2" borderId="11" xfId="0" applyNumberFormat="1" applyFill="1" applyBorder="1" applyAlignment="1" applyProtection="1">
      <alignment horizontal="center" vertical="center"/>
      <protection locked="0"/>
    </xf>
    <xf numFmtId="1" fontId="0" fillId="2" borderId="12" xfId="0" applyNumberFormat="1" applyFill="1" applyBorder="1" applyAlignment="1" applyProtection="1">
      <alignment horizontal="center" vertical="center"/>
      <protection locked="0"/>
    </xf>
    <xf numFmtId="2" fontId="12" fillId="3" borderId="0" xfId="0" applyNumberFormat="1" applyFont="1" applyFill="1" applyBorder="1" applyAlignment="1" applyProtection="1">
      <alignment horizontal="center" vertical="center"/>
    </xf>
    <xf numFmtId="0" fontId="0" fillId="2" borderId="17" xfId="0" applyFill="1" applyBorder="1" applyAlignment="1" applyProtection="1">
      <alignment horizontal="center" vertical="center"/>
      <protection locked="0"/>
    </xf>
    <xf numFmtId="1" fontId="0" fillId="2" borderId="3" xfId="0" applyNumberFormat="1" applyFill="1" applyBorder="1" applyAlignment="1" applyProtection="1">
      <alignment horizontal="center" vertical="center"/>
      <protection locked="0"/>
    </xf>
    <xf numFmtId="1" fontId="0" fillId="2" borderId="1" xfId="0" applyNumberFormat="1" applyFill="1" applyBorder="1" applyAlignment="1" applyProtection="1">
      <alignment horizontal="center" vertical="center"/>
      <protection locked="0"/>
    </xf>
    <xf numFmtId="1" fontId="0" fillId="2" borderId="5" xfId="0" applyNumberFormat="1" applyFill="1" applyBorder="1" applyAlignment="1" applyProtection="1">
      <alignment horizontal="center" vertical="center"/>
      <protection locked="0"/>
    </xf>
    <xf numFmtId="1" fontId="0" fillId="2" borderId="6" xfId="0" applyNumberFormat="1" applyFill="1" applyBorder="1" applyAlignment="1" applyProtection="1">
      <alignment horizontal="center" vertical="center"/>
      <protection locked="0"/>
    </xf>
    <xf numFmtId="0" fontId="3" fillId="0" borderId="0" xfId="0" applyFont="1" applyAlignment="1">
      <alignment vertical="center"/>
    </xf>
    <xf numFmtId="0" fontId="0" fillId="0" borderId="0" xfId="0" applyAlignment="1">
      <alignment vertical="center"/>
    </xf>
    <xf numFmtId="0" fontId="1" fillId="0" borderId="0" xfId="0" quotePrefix="1" applyFont="1" applyAlignment="1">
      <alignment vertical="center"/>
    </xf>
    <xf numFmtId="0" fontId="1" fillId="0" borderId="0" xfId="0" applyFont="1" applyAlignment="1">
      <alignment vertical="center"/>
    </xf>
    <xf numFmtId="0" fontId="2" fillId="3" borderId="0" xfId="0" quotePrefix="1" applyFont="1" applyFill="1" applyBorder="1" applyAlignment="1" applyProtection="1">
      <alignment horizontal="left" vertical="center"/>
    </xf>
    <xf numFmtId="0" fontId="0" fillId="3" borderId="58" xfId="0" applyFill="1" applyBorder="1" applyAlignment="1" applyProtection="1">
      <alignment horizontal="center" vertical="center"/>
    </xf>
    <xf numFmtId="0" fontId="0" fillId="3" borderId="35" xfId="0" applyFill="1" applyBorder="1" applyAlignment="1" applyProtection="1">
      <alignment horizontal="center" vertical="center"/>
    </xf>
    <xf numFmtId="0" fontId="1" fillId="3" borderId="25" xfId="0" applyFont="1" applyFill="1" applyBorder="1" applyAlignment="1" applyProtection="1">
      <alignment horizontal="center" vertical="center"/>
    </xf>
    <xf numFmtId="0" fontId="1" fillId="3" borderId="36" xfId="0" applyFont="1" applyFill="1" applyBorder="1" applyAlignment="1" applyProtection="1">
      <alignment horizontal="center" vertical="center"/>
    </xf>
    <xf numFmtId="0" fontId="16" fillId="4" borderId="11" xfId="0" applyFont="1" applyFill="1" applyBorder="1" applyAlignment="1" applyProtection="1">
      <alignment horizontal="center" vertical="center"/>
      <protection locked="0"/>
    </xf>
    <xf numFmtId="0" fontId="16" fillId="4" borderId="3" xfId="0" applyFont="1" applyFill="1" applyBorder="1" applyAlignment="1" applyProtection="1">
      <alignment horizontal="center" vertical="center"/>
      <protection locked="0"/>
    </xf>
    <xf numFmtId="0" fontId="16" fillId="4" borderId="5" xfId="0" applyFont="1" applyFill="1" applyBorder="1" applyAlignment="1" applyProtection="1">
      <alignment horizontal="center" vertical="center"/>
      <protection locked="0"/>
    </xf>
    <xf numFmtId="0" fontId="2" fillId="3" borderId="0" xfId="0" quotePrefix="1" applyFont="1" applyFill="1" applyBorder="1" applyAlignment="1" applyProtection="1">
      <alignment horizontal="center" vertical="center"/>
    </xf>
    <xf numFmtId="0" fontId="2" fillId="2" borderId="11" xfId="0" applyFont="1" applyFill="1" applyBorder="1" applyAlignment="1" applyProtection="1">
      <alignment horizontal="center" vertical="center"/>
      <protection locked="0"/>
    </xf>
    <xf numFmtId="0" fontId="2" fillId="2" borderId="3" xfId="0" applyFont="1" applyFill="1" applyBorder="1" applyAlignment="1" applyProtection="1">
      <alignment horizontal="center" vertical="center"/>
      <protection locked="0"/>
    </xf>
    <xf numFmtId="0" fontId="2" fillId="2" borderId="5" xfId="0" applyFont="1" applyFill="1" applyBorder="1" applyAlignment="1" applyProtection="1">
      <alignment horizontal="center" vertical="center"/>
      <protection locked="0"/>
    </xf>
    <xf numFmtId="0" fontId="3" fillId="5" borderId="0" xfId="0" applyFont="1" applyFill="1" applyAlignment="1">
      <alignment horizontal="center" vertical="center"/>
    </xf>
    <xf numFmtId="0" fontId="0" fillId="5" borderId="0" xfId="0" applyFill="1" applyAlignment="1">
      <alignment horizontal="center" vertical="center"/>
    </xf>
    <xf numFmtId="0" fontId="3" fillId="5" borderId="0" xfId="0" applyFont="1" applyFill="1" applyAlignment="1">
      <alignment horizontal="left" vertical="center"/>
    </xf>
    <xf numFmtId="0" fontId="1" fillId="5" borderId="0" xfId="0" applyFont="1" applyFill="1" applyAlignment="1">
      <alignment horizontal="left" vertical="center"/>
    </xf>
    <xf numFmtId="0" fontId="0" fillId="5" borderId="0" xfId="0" applyFill="1" applyAlignment="1">
      <alignment horizontal="left" vertical="center"/>
    </xf>
    <xf numFmtId="0" fontId="0" fillId="5" borderId="52" xfId="0" applyFill="1" applyBorder="1" applyAlignment="1">
      <alignment horizontal="center" vertical="center"/>
    </xf>
    <xf numFmtId="0" fontId="0" fillId="5" borderId="34" xfId="0" applyFill="1" applyBorder="1" applyAlignment="1">
      <alignment horizontal="left" vertical="center"/>
    </xf>
    <xf numFmtId="0" fontId="1" fillId="5" borderId="34" xfId="0" applyFont="1" applyFill="1" applyBorder="1" applyAlignment="1">
      <alignment horizontal="center" vertical="center"/>
    </xf>
    <xf numFmtId="0" fontId="1" fillId="5" borderId="34" xfId="0" applyFont="1" applyFill="1" applyBorder="1" applyAlignment="1">
      <alignment vertical="center"/>
    </xf>
    <xf numFmtId="0" fontId="1" fillId="5" borderId="34" xfId="0" applyFont="1" applyFill="1" applyBorder="1" applyAlignment="1">
      <alignment horizontal="left" vertical="center"/>
    </xf>
    <xf numFmtId="0" fontId="16" fillId="5" borderId="34" xfId="0" applyFont="1" applyFill="1" applyBorder="1" applyAlignment="1">
      <alignment horizontal="center" vertical="center"/>
    </xf>
    <xf numFmtId="0" fontId="1" fillId="5" borderId="63" xfId="0" applyFont="1" applyFill="1" applyBorder="1" applyAlignment="1">
      <alignment horizontal="center" vertical="center"/>
    </xf>
    <xf numFmtId="0" fontId="0" fillId="5" borderId="62" xfId="0" applyFill="1" applyBorder="1" applyAlignment="1">
      <alignment horizontal="center" vertical="center"/>
    </xf>
    <xf numFmtId="0" fontId="0" fillId="5" borderId="0" xfId="0" applyFill="1" applyBorder="1" applyAlignment="1">
      <alignment horizontal="left" vertical="center"/>
    </xf>
    <xf numFmtId="0" fontId="1" fillId="5" borderId="0" xfId="0" applyFont="1" applyFill="1" applyBorder="1" applyAlignment="1">
      <alignment horizontal="center" vertical="center"/>
    </xf>
    <xf numFmtId="0" fontId="1" fillId="5" borderId="0" xfId="0" applyFont="1" applyFill="1" applyBorder="1" applyAlignment="1">
      <alignment vertical="center"/>
    </xf>
    <xf numFmtId="0" fontId="1" fillId="5" borderId="0" xfId="0" applyFont="1" applyFill="1" applyBorder="1" applyAlignment="1">
      <alignment horizontal="left" vertical="center"/>
    </xf>
    <xf numFmtId="0" fontId="16" fillId="5" borderId="0" xfId="0" applyFont="1" applyFill="1" applyBorder="1" applyAlignment="1">
      <alignment horizontal="center" vertical="center"/>
    </xf>
    <xf numFmtId="0" fontId="1" fillId="5" borderId="64" xfId="0" applyFont="1" applyFill="1" applyBorder="1" applyAlignment="1">
      <alignment horizontal="center" vertical="center"/>
    </xf>
    <xf numFmtId="0" fontId="0" fillId="5" borderId="31" xfId="0" applyFill="1" applyBorder="1" applyAlignment="1">
      <alignment horizontal="center" vertical="center"/>
    </xf>
    <xf numFmtId="0" fontId="1" fillId="5" borderId="44" xfId="0" applyFont="1" applyFill="1" applyBorder="1" applyAlignment="1">
      <alignment horizontal="left" vertical="center"/>
    </xf>
    <xf numFmtId="0" fontId="1" fillId="5" borderId="44" xfId="0" applyFont="1" applyFill="1" applyBorder="1" applyAlignment="1">
      <alignment horizontal="center" vertical="center"/>
    </xf>
    <xf numFmtId="0" fontId="1" fillId="5" borderId="44" xfId="0" applyFont="1" applyFill="1" applyBorder="1" applyAlignment="1">
      <alignment vertical="center"/>
    </xf>
    <xf numFmtId="0" fontId="16" fillId="5" borderId="44" xfId="0" applyFont="1" applyFill="1" applyBorder="1" applyAlignment="1">
      <alignment horizontal="center" vertical="center"/>
    </xf>
    <xf numFmtId="0" fontId="1" fillId="5" borderId="59" xfId="0" applyFont="1" applyFill="1" applyBorder="1" applyAlignment="1">
      <alignment horizontal="center" vertical="center"/>
    </xf>
    <xf numFmtId="0" fontId="1" fillId="5" borderId="34" xfId="0" applyFont="1" applyFill="1" applyBorder="1"/>
    <xf numFmtId="0" fontId="1" fillId="5" borderId="0" xfId="0" applyFont="1" applyFill="1" applyBorder="1"/>
    <xf numFmtId="0" fontId="0" fillId="5" borderId="44" xfId="0" applyFill="1" applyBorder="1" applyAlignment="1">
      <alignment horizontal="left" vertical="center"/>
    </xf>
    <xf numFmtId="0" fontId="1" fillId="5" borderId="44" xfId="0" applyFont="1" applyFill="1" applyBorder="1"/>
    <xf numFmtId="0" fontId="0" fillId="5" borderId="30" xfId="0" applyFill="1" applyBorder="1" applyAlignment="1">
      <alignment horizontal="center" vertical="center"/>
    </xf>
    <xf numFmtId="0" fontId="0" fillId="5" borderId="16" xfId="0" applyFill="1" applyBorder="1" applyAlignment="1">
      <alignment horizontal="left" vertical="center"/>
    </xf>
    <xf numFmtId="0" fontId="1" fillId="5" borderId="16" xfId="0" applyFont="1" applyFill="1" applyBorder="1" applyAlignment="1">
      <alignment horizontal="center" vertical="center"/>
    </xf>
    <xf numFmtId="0" fontId="1" fillId="5" borderId="16" xfId="0" applyFont="1" applyFill="1" applyBorder="1"/>
    <xf numFmtId="0" fontId="1" fillId="5" borderId="16" xfId="0" applyFont="1" applyFill="1" applyBorder="1" applyAlignment="1">
      <alignment horizontal="left" vertical="center"/>
    </xf>
    <xf numFmtId="0" fontId="16" fillId="5" borderId="16" xfId="0" applyFont="1" applyFill="1" applyBorder="1" applyAlignment="1">
      <alignment horizontal="center" vertical="center"/>
    </xf>
    <xf numFmtId="0" fontId="1" fillId="5" borderId="46" xfId="0" applyFont="1" applyFill="1" applyBorder="1" applyAlignment="1">
      <alignment horizontal="center" vertical="center"/>
    </xf>
    <xf numFmtId="0" fontId="1" fillId="5" borderId="62" xfId="0" applyFont="1" applyFill="1" applyBorder="1" applyAlignment="1">
      <alignment horizontal="center" vertical="center"/>
    </xf>
    <xf numFmtId="0" fontId="1" fillId="5" borderId="31" xfId="0" applyFont="1" applyFill="1" applyBorder="1" applyAlignment="1">
      <alignment horizontal="center" vertical="center"/>
    </xf>
    <xf numFmtId="0" fontId="1" fillId="2" borderId="10" xfId="0" applyFont="1" applyFill="1" applyBorder="1" applyAlignment="1" applyProtection="1">
      <alignment horizontal="center" vertical="center"/>
      <protection locked="0"/>
    </xf>
    <xf numFmtId="0" fontId="2" fillId="2" borderId="10" xfId="0" applyFont="1" applyFill="1" applyBorder="1" applyAlignment="1" applyProtection="1">
      <alignment horizontal="center" vertical="center" wrapText="1"/>
      <protection locked="0"/>
    </xf>
    <xf numFmtId="0" fontId="2" fillId="2" borderId="2" xfId="0" applyFont="1" applyFill="1" applyBorder="1" applyAlignment="1" applyProtection="1">
      <alignment horizontal="center" vertical="center" wrapText="1"/>
      <protection locked="0"/>
    </xf>
    <xf numFmtId="0" fontId="2" fillId="2" borderId="8" xfId="0" applyFont="1" applyFill="1" applyBorder="1" applyAlignment="1" applyProtection="1">
      <alignment horizontal="center" vertical="center" wrapText="1"/>
      <protection locked="0"/>
    </xf>
    <xf numFmtId="0" fontId="0" fillId="2" borderId="60" xfId="0" applyFill="1" applyBorder="1" applyAlignment="1" applyProtection="1">
      <alignment horizontal="center" vertical="center"/>
      <protection locked="0"/>
    </xf>
    <xf numFmtId="0" fontId="0" fillId="2" borderId="54" xfId="0" applyFill="1" applyBorder="1" applyAlignment="1" applyProtection="1">
      <alignment horizontal="center" vertical="center"/>
      <protection locked="0"/>
    </xf>
    <xf numFmtId="0" fontId="0" fillId="2" borderId="55" xfId="0" applyFill="1" applyBorder="1" applyAlignment="1" applyProtection="1">
      <alignment horizontal="center" vertical="center"/>
      <protection locked="0"/>
    </xf>
    <xf numFmtId="0" fontId="4" fillId="3" borderId="61" xfId="0" applyFont="1" applyFill="1" applyBorder="1" applyAlignment="1" applyProtection="1">
      <alignment horizontal="center" vertical="center" wrapText="1"/>
    </xf>
    <xf numFmtId="0" fontId="0" fillId="3" borderId="62" xfId="0" applyFill="1" applyBorder="1" applyAlignment="1" applyProtection="1">
      <alignment horizontal="center" vertical="center"/>
    </xf>
    <xf numFmtId="0" fontId="0" fillId="3" borderId="64" xfId="0" applyFill="1" applyBorder="1" applyAlignment="1" applyProtection="1">
      <alignment horizontal="center" vertical="center"/>
    </xf>
    <xf numFmtId="0" fontId="16" fillId="4" borderId="61" xfId="0" applyFont="1" applyFill="1" applyBorder="1" applyAlignment="1" applyProtection="1">
      <alignment horizontal="center" vertical="center"/>
      <protection locked="0"/>
    </xf>
    <xf numFmtId="0" fontId="16" fillId="4" borderId="53" xfId="0" applyFont="1" applyFill="1" applyBorder="1" applyAlignment="1" applyProtection="1">
      <alignment horizontal="center" vertical="center"/>
      <protection locked="0"/>
    </xf>
    <xf numFmtId="0" fontId="16" fillId="4" borderId="68" xfId="0" applyFont="1" applyFill="1" applyBorder="1" applyAlignment="1" applyProtection="1">
      <alignment horizontal="center" vertical="center"/>
      <protection locked="0"/>
    </xf>
    <xf numFmtId="2" fontId="0" fillId="5" borderId="0" xfId="0" applyNumberFormat="1" applyFill="1" applyBorder="1" applyAlignment="1" applyProtection="1">
      <alignment horizontal="center" vertical="center"/>
    </xf>
    <xf numFmtId="0" fontId="1" fillId="6" borderId="30" xfId="0" applyNumberFormat="1" applyFont="1" applyFill="1" applyBorder="1" applyAlignment="1" applyProtection="1">
      <alignment horizontal="center" vertical="center"/>
      <protection locked="0"/>
    </xf>
    <xf numFmtId="0" fontId="4" fillId="3" borderId="9" xfId="0" applyFont="1" applyFill="1" applyBorder="1" applyAlignment="1" applyProtection="1">
      <alignment horizontal="center" vertical="center" wrapText="1"/>
    </xf>
    <xf numFmtId="0" fontId="4" fillId="3" borderId="28" xfId="0" applyFont="1" applyFill="1" applyBorder="1" applyAlignment="1" applyProtection="1">
      <alignment horizontal="center" vertical="center" wrapText="1"/>
    </xf>
    <xf numFmtId="0" fontId="3" fillId="3" borderId="28" xfId="0" applyFont="1" applyFill="1" applyBorder="1" applyAlignment="1" applyProtection="1">
      <alignment horizontal="center" vertical="center" wrapText="1"/>
    </xf>
    <xf numFmtId="0" fontId="1" fillId="3" borderId="17" xfId="0" applyFont="1" applyFill="1" applyBorder="1" applyAlignment="1" applyProtection="1">
      <alignment horizontal="center" vertical="center" wrapText="1"/>
    </xf>
    <xf numFmtId="0" fontId="2" fillId="6" borderId="20" xfId="0" applyFont="1" applyFill="1" applyBorder="1" applyAlignment="1" applyProtection="1">
      <alignment horizontal="center" vertical="center"/>
      <protection locked="0"/>
    </xf>
    <xf numFmtId="0" fontId="1" fillId="5" borderId="0" xfId="0" applyFont="1" applyFill="1" applyBorder="1" applyAlignment="1" applyProtection="1">
      <alignment horizontal="center" vertical="center"/>
    </xf>
    <xf numFmtId="0" fontId="1" fillId="5" borderId="0" xfId="0" applyFont="1" applyFill="1" applyBorder="1" applyAlignment="1" applyProtection="1">
      <alignment horizontal="left" vertical="center"/>
    </xf>
    <xf numFmtId="0" fontId="4" fillId="3" borderId="66" xfId="0" applyFont="1" applyFill="1" applyBorder="1" applyAlignment="1" applyProtection="1">
      <alignment horizontal="center" vertical="center" wrapText="1"/>
    </xf>
    <xf numFmtId="0" fontId="1" fillId="3" borderId="38" xfId="0" applyFont="1" applyFill="1" applyBorder="1" applyAlignment="1" applyProtection="1">
      <alignment horizontal="center" vertical="center" textRotation="90"/>
    </xf>
    <xf numFmtId="0" fontId="4" fillId="6" borderId="46" xfId="0" applyFont="1" applyFill="1" applyBorder="1" applyAlignment="1" applyProtection="1">
      <alignment horizontal="center" vertical="center"/>
    </xf>
    <xf numFmtId="0" fontId="4" fillId="6" borderId="61" xfId="0" applyFont="1" applyFill="1" applyBorder="1" applyAlignment="1" applyProtection="1">
      <alignment horizontal="center" vertical="center"/>
    </xf>
    <xf numFmtId="0" fontId="4" fillId="6" borderId="68" xfId="0" applyFont="1" applyFill="1" applyBorder="1" applyAlignment="1" applyProtection="1">
      <alignment horizontal="center" vertical="center"/>
    </xf>
    <xf numFmtId="0" fontId="3" fillId="5" borderId="0" xfId="0" applyFont="1" applyFill="1" applyBorder="1" applyAlignment="1" applyProtection="1">
      <alignment vertical="center"/>
    </xf>
    <xf numFmtId="0" fontId="3" fillId="3" borderId="30" xfId="0" applyFont="1" applyFill="1" applyBorder="1" applyAlignment="1" applyProtection="1">
      <alignment horizontal="left" vertical="center"/>
    </xf>
    <xf numFmtId="0" fontId="4" fillId="3" borderId="30" xfId="0" applyFont="1" applyFill="1" applyBorder="1" applyAlignment="1" applyProtection="1">
      <alignment vertical="center" wrapText="1"/>
    </xf>
    <xf numFmtId="0" fontId="3" fillId="5" borderId="0" xfId="0" applyFont="1" applyFill="1" applyBorder="1" applyAlignment="1" applyProtection="1">
      <alignment horizontal="left" vertical="center"/>
    </xf>
    <xf numFmtId="0" fontId="0" fillId="3" borderId="66" xfId="0" applyFill="1" applyBorder="1" applyAlignment="1" applyProtection="1">
      <alignment horizontal="left" vertical="center"/>
    </xf>
    <xf numFmtId="0" fontId="0" fillId="3" borderId="49" xfId="0" applyFill="1" applyBorder="1" applyAlignment="1" applyProtection="1">
      <alignment horizontal="left" vertical="center"/>
    </xf>
    <xf numFmtId="0" fontId="0" fillId="3" borderId="0" xfId="0" applyFill="1" applyBorder="1" applyAlignment="1" applyProtection="1">
      <alignment horizontal="left" vertical="center"/>
    </xf>
    <xf numFmtId="0" fontId="4" fillId="6" borderId="17" xfId="0" applyFont="1" applyFill="1" applyBorder="1" applyAlignment="1" applyProtection="1">
      <alignment horizontal="center" vertical="center"/>
    </xf>
    <xf numFmtId="0" fontId="4" fillId="6" borderId="18" xfId="0" applyFont="1" applyFill="1" applyBorder="1" applyAlignment="1" applyProtection="1">
      <alignment horizontal="center" vertical="center"/>
    </xf>
    <xf numFmtId="0" fontId="4" fillId="6" borderId="19" xfId="0" applyFont="1" applyFill="1" applyBorder="1" applyAlignment="1" applyProtection="1">
      <alignment horizontal="center" vertical="center"/>
    </xf>
    <xf numFmtId="0" fontId="4" fillId="6" borderId="76" xfId="0" applyFont="1" applyFill="1" applyBorder="1" applyAlignment="1" applyProtection="1">
      <alignment horizontal="center" vertical="center"/>
    </xf>
    <xf numFmtId="0" fontId="4" fillId="6" borderId="53" xfId="0" applyFont="1" applyFill="1" applyBorder="1" applyAlignment="1" applyProtection="1">
      <alignment horizontal="center" vertical="center"/>
    </xf>
    <xf numFmtId="0" fontId="4" fillId="3" borderId="12" xfId="0" applyFont="1" applyFill="1" applyBorder="1" applyAlignment="1" applyProtection="1">
      <alignment horizontal="center" vertical="center" wrapText="1"/>
    </xf>
    <xf numFmtId="0" fontId="0" fillId="3" borderId="43" xfId="0" applyFill="1" applyBorder="1" applyAlignment="1" applyProtection="1">
      <alignment horizontal="center" vertical="center" wrapText="1"/>
    </xf>
    <xf numFmtId="0" fontId="0" fillId="3" borderId="12" xfId="0" applyFill="1" applyBorder="1" applyAlignment="1" applyProtection="1">
      <alignment horizontal="center" vertical="center" wrapText="1"/>
    </xf>
    <xf numFmtId="0" fontId="0" fillId="3" borderId="0" xfId="0" applyFill="1" applyBorder="1" applyAlignment="1" applyProtection="1">
      <alignment horizontal="center"/>
    </xf>
    <xf numFmtId="0" fontId="0" fillId="3" borderId="0" xfId="0" applyFill="1" applyBorder="1" applyAlignment="1" applyProtection="1">
      <alignment horizontal="center" vertical="center" wrapText="1"/>
    </xf>
    <xf numFmtId="0" fontId="2" fillId="5" borderId="0" xfId="0" applyFont="1" applyFill="1" applyBorder="1" applyAlignment="1" applyProtection="1">
      <alignment vertical="center"/>
    </xf>
    <xf numFmtId="0" fontId="3" fillId="3" borderId="16" xfId="0" applyFont="1" applyFill="1" applyBorder="1" applyAlignment="1" applyProtection="1">
      <alignment horizontal="center" vertical="center"/>
    </xf>
    <xf numFmtId="0" fontId="3" fillId="3" borderId="46" xfId="0" applyFont="1" applyFill="1" applyBorder="1" applyAlignment="1" applyProtection="1">
      <alignment horizontal="center" vertical="center"/>
    </xf>
    <xf numFmtId="0" fontId="0" fillId="3" borderId="49" xfId="0" applyFill="1" applyBorder="1" applyAlignment="1" applyProtection="1">
      <alignment horizontal="center" vertical="center"/>
    </xf>
    <xf numFmtId="0" fontId="0" fillId="3" borderId="0" xfId="0" applyFill="1" applyBorder="1" applyAlignment="1" applyProtection="1">
      <alignment horizontal="right" vertical="center"/>
    </xf>
    <xf numFmtId="0" fontId="3" fillId="3" borderId="37" xfId="0" applyFont="1" applyFill="1" applyBorder="1" applyAlignment="1" applyProtection="1">
      <alignment horizontal="center" vertical="center" wrapText="1"/>
    </xf>
    <xf numFmtId="0" fontId="3" fillId="3" borderId="66" xfId="0" applyFont="1" applyFill="1" applyBorder="1" applyAlignment="1" applyProtection="1">
      <alignment horizontal="center" vertical="center" wrapText="1"/>
    </xf>
    <xf numFmtId="0" fontId="0" fillId="3" borderId="0" xfId="0" applyFill="1" applyBorder="1" applyAlignment="1" applyProtection="1">
      <alignment horizontal="center" vertical="center"/>
    </xf>
    <xf numFmtId="0" fontId="0" fillId="5" borderId="0" xfId="0" applyFill="1" applyBorder="1" applyAlignment="1" applyProtection="1">
      <alignment horizontal="center" vertical="center"/>
    </xf>
    <xf numFmtId="0" fontId="3" fillId="3" borderId="0" xfId="0" applyFont="1" applyFill="1" applyBorder="1" applyAlignment="1" applyProtection="1">
      <alignment horizontal="left" vertical="center"/>
    </xf>
    <xf numFmtId="0" fontId="0" fillId="2" borderId="10" xfId="0" applyFill="1" applyBorder="1" applyAlignment="1" applyProtection="1">
      <alignment horizontal="center" vertical="center"/>
    </xf>
    <xf numFmtId="0" fontId="0" fillId="5" borderId="44" xfId="0" applyFill="1" applyBorder="1" applyAlignment="1" applyProtection="1">
      <alignment horizontal="center" vertical="center"/>
    </xf>
    <xf numFmtId="0" fontId="4" fillId="5" borderId="34" xfId="0" applyFont="1" applyFill="1" applyBorder="1" applyAlignment="1" applyProtection="1">
      <alignment horizontal="left" vertical="center"/>
    </xf>
    <xf numFmtId="0" fontId="0" fillId="5" borderId="34" xfId="0" applyFill="1" applyBorder="1" applyAlignment="1" applyProtection="1">
      <alignment horizontal="left" vertical="center"/>
    </xf>
    <xf numFmtId="0" fontId="0" fillId="5" borderId="34" xfId="0" applyFill="1" applyBorder="1" applyAlignment="1" applyProtection="1">
      <alignment horizontal="center" vertical="center"/>
    </xf>
    <xf numFmtId="0" fontId="16" fillId="5" borderId="30" xfId="0" applyFont="1" applyFill="1" applyBorder="1" applyAlignment="1" applyProtection="1">
      <alignment horizontal="center" vertical="center"/>
    </xf>
    <xf numFmtId="0" fontId="16" fillId="5" borderId="46" xfId="0" applyFont="1" applyFill="1" applyBorder="1" applyAlignment="1" applyProtection="1">
      <alignment horizontal="center" vertical="center"/>
    </xf>
    <xf numFmtId="16" fontId="1" fillId="3" borderId="36" xfId="0" quotePrefix="1" applyNumberFormat="1" applyFont="1" applyFill="1" applyBorder="1" applyAlignment="1" applyProtection="1">
      <alignment horizontal="center" vertical="center"/>
    </xf>
    <xf numFmtId="0" fontId="16" fillId="3" borderId="34" xfId="0" applyFont="1" applyFill="1" applyBorder="1" applyAlignment="1" applyProtection="1">
      <alignment horizontal="center" vertical="center"/>
    </xf>
    <xf numFmtId="0" fontId="0" fillId="3" borderId="15" xfId="0" applyFill="1" applyBorder="1" applyAlignment="1" applyProtection="1">
      <alignment horizontal="center" vertical="center"/>
    </xf>
    <xf numFmtId="0" fontId="4" fillId="6" borderId="16" xfId="0" applyFont="1" applyFill="1" applyBorder="1" applyAlignment="1" applyProtection="1">
      <alignment horizontal="center" vertical="center"/>
    </xf>
    <xf numFmtId="0" fontId="4" fillId="6" borderId="66" xfId="0" applyFont="1" applyFill="1" applyBorder="1" applyAlignment="1" applyProtection="1">
      <alignment horizontal="center" vertical="center"/>
    </xf>
    <xf numFmtId="0" fontId="4" fillId="6" borderId="55" xfId="0" applyFont="1" applyFill="1" applyBorder="1" applyAlignment="1" applyProtection="1">
      <alignment horizontal="center" vertical="center"/>
    </xf>
    <xf numFmtId="0" fontId="1" fillId="3" borderId="15" xfId="0" applyFont="1" applyFill="1" applyBorder="1" applyAlignment="1" applyProtection="1">
      <alignment horizontal="center" vertical="center"/>
    </xf>
    <xf numFmtId="0" fontId="2" fillId="4" borderId="45" xfId="0" applyFont="1" applyFill="1" applyBorder="1" applyAlignment="1" applyProtection="1">
      <alignment horizontal="center" vertical="center" shrinkToFit="1"/>
      <protection locked="0"/>
    </xf>
    <xf numFmtId="0" fontId="1" fillId="5" borderId="0" xfId="0" applyFont="1" applyFill="1" applyBorder="1" applyAlignment="1" applyProtection="1">
      <alignment horizontal="center" vertical="center" textRotation="90"/>
    </xf>
    <xf numFmtId="0" fontId="0" fillId="5" borderId="62" xfId="0"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3" fillId="5" borderId="0" xfId="0" applyFont="1" applyFill="1" applyBorder="1" applyAlignment="1" applyProtection="1">
      <alignment horizontal="center" vertical="center"/>
    </xf>
    <xf numFmtId="0" fontId="0" fillId="5" borderId="0" xfId="0" applyFill="1" applyBorder="1" applyAlignment="1" applyProtection="1">
      <alignment horizontal="center" vertical="center" textRotation="90"/>
    </xf>
    <xf numFmtId="0" fontId="1" fillId="6" borderId="41" xfId="0" applyFont="1" applyFill="1" applyBorder="1" applyAlignment="1" applyProtection="1">
      <alignment vertical="center"/>
      <protection locked="0"/>
    </xf>
    <xf numFmtId="0" fontId="0" fillId="0" borderId="22" xfId="0" applyFill="1" applyBorder="1" applyAlignment="1">
      <alignment vertical="center"/>
    </xf>
    <xf numFmtId="0" fontId="3" fillId="0" borderId="22" xfId="0" applyFont="1" applyFill="1" applyBorder="1" applyAlignment="1">
      <alignment vertical="center"/>
    </xf>
    <xf numFmtId="0" fontId="0" fillId="0" borderId="0" xfId="0" applyFill="1" applyBorder="1" applyAlignment="1">
      <alignment vertical="center"/>
    </xf>
    <xf numFmtId="0" fontId="4" fillId="0" borderId="22" xfId="0" applyFont="1" applyFill="1" applyBorder="1" applyAlignment="1">
      <alignment vertical="center"/>
    </xf>
    <xf numFmtId="0" fontId="0" fillId="0" borderId="47" xfId="0" applyFill="1" applyBorder="1" applyAlignment="1">
      <alignment vertical="center"/>
    </xf>
    <xf numFmtId="0" fontId="0" fillId="0" borderId="71" xfId="0" applyFill="1" applyBorder="1" applyAlignment="1">
      <alignment vertical="center"/>
    </xf>
    <xf numFmtId="0" fontId="1" fillId="0" borderId="71" xfId="0" applyFont="1" applyFill="1" applyBorder="1" applyAlignment="1">
      <alignment vertical="center"/>
    </xf>
    <xf numFmtId="0" fontId="4" fillId="0" borderId="71" xfId="0" applyFont="1" applyFill="1" applyBorder="1" applyAlignment="1">
      <alignment vertical="center"/>
    </xf>
    <xf numFmtId="0" fontId="4" fillId="0" borderId="71" xfId="0" applyFont="1" applyFill="1" applyBorder="1" applyAlignment="1">
      <alignment vertical="center" wrapText="1"/>
    </xf>
    <xf numFmtId="0" fontId="0" fillId="0" borderId="9" xfId="0" applyFill="1" applyBorder="1" applyAlignment="1">
      <alignment vertical="center"/>
    </xf>
    <xf numFmtId="0" fontId="4" fillId="0" borderId="9" xfId="0" applyFont="1" applyFill="1" applyBorder="1" applyAlignment="1">
      <alignment vertical="center" wrapText="1"/>
    </xf>
    <xf numFmtId="0" fontId="0" fillId="0" borderId="60" xfId="0" applyFill="1" applyBorder="1" applyAlignment="1">
      <alignment vertical="center"/>
    </xf>
    <xf numFmtId="0" fontId="1" fillId="0" borderId="71" xfId="0" applyFont="1" applyFill="1" applyBorder="1" applyAlignment="1">
      <alignment vertical="center" wrapText="1"/>
    </xf>
    <xf numFmtId="0" fontId="1" fillId="0" borderId="9" xfId="0" applyFont="1" applyFill="1" applyBorder="1" applyAlignment="1">
      <alignment vertical="center"/>
    </xf>
    <xf numFmtId="0" fontId="0" fillId="0" borderId="71" xfId="0" applyFill="1" applyBorder="1" applyAlignment="1" applyProtection="1">
      <alignment horizontal="left" vertical="center"/>
    </xf>
    <xf numFmtId="0" fontId="1" fillId="0" borderId="71" xfId="0" applyFont="1" applyFill="1" applyBorder="1" applyAlignment="1" applyProtection="1">
      <alignment horizontal="left" vertical="center"/>
    </xf>
    <xf numFmtId="0" fontId="1" fillId="0" borderId="9" xfId="0" applyFont="1" applyFill="1" applyBorder="1" applyAlignment="1" applyProtection="1">
      <alignment horizontal="left" vertical="center"/>
    </xf>
    <xf numFmtId="0" fontId="0" fillId="0" borderId="71" xfId="0" applyFill="1" applyBorder="1" applyAlignment="1">
      <alignment vertical="center" wrapText="1"/>
    </xf>
    <xf numFmtId="0" fontId="0" fillId="0" borderId="9" xfId="0" applyFill="1" applyBorder="1" applyAlignment="1">
      <alignment vertical="center" wrapText="1"/>
    </xf>
    <xf numFmtId="0" fontId="1" fillId="0" borderId="71" xfId="0" quotePrefix="1" applyFont="1" applyFill="1" applyBorder="1" applyAlignment="1">
      <alignment vertical="center" wrapText="1"/>
    </xf>
    <xf numFmtId="0" fontId="0" fillId="0" borderId="1" xfId="0" applyFill="1" applyBorder="1" applyAlignment="1">
      <alignment vertical="center"/>
    </xf>
    <xf numFmtId="0" fontId="0" fillId="0" borderId="54" xfId="0" applyFill="1" applyBorder="1" applyAlignment="1">
      <alignment vertical="center"/>
    </xf>
    <xf numFmtId="0" fontId="1" fillId="0" borderId="9" xfId="0" applyFont="1" applyFill="1" applyBorder="1" applyAlignment="1">
      <alignment vertical="center" wrapText="1"/>
    </xf>
    <xf numFmtId="0" fontId="1" fillId="0" borderId="22" xfId="0" applyFont="1" applyFill="1" applyBorder="1" applyAlignment="1">
      <alignment vertical="center"/>
    </xf>
    <xf numFmtId="0" fontId="1" fillId="0" borderId="0" xfId="0" applyFont="1" applyFill="1" applyBorder="1" applyAlignment="1">
      <alignment vertical="center"/>
    </xf>
    <xf numFmtId="0" fontId="1" fillId="2" borderId="17" xfId="0" applyFont="1" applyFill="1" applyBorder="1" applyAlignment="1" applyProtection="1">
      <alignment horizontal="center" vertical="center" shrinkToFit="1"/>
      <protection locked="0"/>
    </xf>
    <xf numFmtId="0" fontId="1" fillId="2" borderId="18" xfId="0" applyFont="1" applyFill="1" applyBorder="1" applyAlignment="1" applyProtection="1">
      <alignment horizontal="center" vertical="center" shrinkToFit="1"/>
      <protection locked="0"/>
    </xf>
    <xf numFmtId="0" fontId="0" fillId="2" borderId="18" xfId="0" applyFill="1" applyBorder="1" applyAlignment="1" applyProtection="1">
      <alignment horizontal="center" vertical="center" shrinkToFit="1"/>
      <protection locked="0"/>
    </xf>
    <xf numFmtId="0" fontId="0" fillId="2" borderId="19" xfId="0" applyFill="1" applyBorder="1" applyAlignment="1" applyProtection="1">
      <alignment horizontal="center" vertical="center" shrinkToFit="1"/>
      <protection locked="0"/>
    </xf>
    <xf numFmtId="0" fontId="1" fillId="3" borderId="0" xfId="0" applyFont="1" applyFill="1" applyBorder="1" applyAlignment="1" applyProtection="1">
      <alignment horizontal="right" vertical="center"/>
    </xf>
    <xf numFmtId="0" fontId="4" fillId="5" borderId="0" xfId="0" applyFont="1" applyFill="1" applyBorder="1" applyAlignment="1" applyProtection="1">
      <alignment horizontal="center" vertical="center"/>
    </xf>
    <xf numFmtId="0" fontId="0" fillId="5" borderId="35" xfId="0" applyFill="1" applyBorder="1" applyAlignment="1" applyProtection="1">
      <alignment horizontal="center" vertical="center" shrinkToFit="1"/>
    </xf>
    <xf numFmtId="0" fontId="0" fillId="5" borderId="21" xfId="0" applyFill="1" applyBorder="1" applyAlignment="1" applyProtection="1">
      <alignment horizontal="center" vertical="center"/>
    </xf>
    <xf numFmtId="0" fontId="0" fillId="5" borderId="25" xfId="0" applyFill="1" applyBorder="1" applyAlignment="1" applyProtection="1">
      <alignment horizontal="center" vertical="center"/>
    </xf>
    <xf numFmtId="0" fontId="0" fillId="5" borderId="26" xfId="0" applyFill="1" applyBorder="1" applyAlignment="1" applyProtection="1">
      <alignment horizontal="center" vertical="center"/>
    </xf>
    <xf numFmtId="0" fontId="0" fillId="5" borderId="3" xfId="0" applyFill="1" applyBorder="1" applyAlignment="1" applyProtection="1">
      <alignment horizontal="center" vertical="center"/>
    </xf>
    <xf numFmtId="0" fontId="0" fillId="5" borderId="5" xfId="0" applyFill="1" applyBorder="1" applyAlignment="1" applyProtection="1">
      <alignment horizontal="center" vertical="center"/>
    </xf>
    <xf numFmtId="0" fontId="0" fillId="5" borderId="22" xfId="0" applyFill="1" applyBorder="1" applyAlignment="1" applyProtection="1">
      <alignment horizontal="center" vertical="center"/>
    </xf>
    <xf numFmtId="0" fontId="1" fillId="5" borderId="22" xfId="0" applyFont="1" applyFill="1" applyBorder="1" applyAlignment="1" applyProtection="1">
      <alignment horizontal="center" vertical="center"/>
    </xf>
    <xf numFmtId="0" fontId="0" fillId="5" borderId="24" xfId="0" applyFill="1" applyBorder="1" applyAlignment="1" applyProtection="1">
      <alignment horizontal="center" vertical="center"/>
    </xf>
    <xf numFmtId="0" fontId="0" fillId="5" borderId="41" xfId="0" applyFill="1" applyBorder="1" applyAlignment="1" applyProtection="1">
      <alignment vertical="center"/>
    </xf>
    <xf numFmtId="0" fontId="0" fillId="5" borderId="55" xfId="0" applyFill="1" applyBorder="1" applyAlignment="1" applyProtection="1">
      <alignment vertical="center"/>
    </xf>
    <xf numFmtId="0" fontId="0" fillId="5" borderId="68" xfId="0" applyFill="1" applyBorder="1" applyAlignment="1" applyProtection="1">
      <alignment vertical="center"/>
    </xf>
    <xf numFmtId="0" fontId="0" fillId="5" borderId="19" xfId="0" applyFill="1" applyBorder="1" applyAlignment="1" applyProtection="1">
      <alignment horizontal="center" vertical="center"/>
    </xf>
    <xf numFmtId="0" fontId="0" fillId="5" borderId="41" xfId="0" applyFill="1" applyBorder="1" applyAlignment="1" applyProtection="1">
      <alignment horizontal="center" vertical="center"/>
    </xf>
    <xf numFmtId="0" fontId="0" fillId="5" borderId="55" xfId="0" applyFill="1" applyBorder="1" applyAlignment="1" applyProtection="1">
      <alignment horizontal="center" vertical="center"/>
    </xf>
    <xf numFmtId="0" fontId="0" fillId="5" borderId="5" xfId="0" applyFill="1" applyBorder="1" applyAlignment="1" applyProtection="1">
      <alignment horizontal="center"/>
    </xf>
    <xf numFmtId="0" fontId="0" fillId="5" borderId="6" xfId="0" applyFill="1" applyBorder="1" applyAlignment="1" applyProtection="1">
      <alignment horizontal="center"/>
    </xf>
    <xf numFmtId="0" fontId="0" fillId="5" borderId="68" xfId="0" applyFill="1" applyBorder="1" applyAlignment="1" applyProtection="1">
      <alignment horizontal="center" vertical="center"/>
    </xf>
    <xf numFmtId="0" fontId="0" fillId="5" borderId="20" xfId="0" applyFill="1" applyBorder="1" applyAlignment="1" applyProtection="1">
      <alignment horizontal="center" vertical="center"/>
    </xf>
    <xf numFmtId="0" fontId="16" fillId="5" borderId="1" xfId="0" applyFont="1" applyFill="1" applyBorder="1" applyAlignment="1" applyProtection="1">
      <alignment horizontal="center" vertical="center" shrinkToFit="1"/>
    </xf>
    <xf numFmtId="0" fontId="0" fillId="5" borderId="1" xfId="0" applyFill="1" applyBorder="1" applyAlignment="1" applyProtection="1">
      <alignment horizontal="center" vertical="center"/>
    </xf>
    <xf numFmtId="0" fontId="0" fillId="5" borderId="23" xfId="0" applyFill="1" applyBorder="1" applyAlignment="1" applyProtection="1">
      <alignment horizontal="center" vertical="center"/>
    </xf>
    <xf numFmtId="0" fontId="0" fillId="5" borderId="9" xfId="0" applyFill="1" applyBorder="1" applyAlignment="1" applyProtection="1">
      <alignment horizontal="center" vertical="center"/>
    </xf>
    <xf numFmtId="0" fontId="0" fillId="5" borderId="9" xfId="0" applyFill="1" applyBorder="1" applyAlignment="1" applyProtection="1">
      <alignment horizontal="center" vertical="center" shrinkToFit="1"/>
    </xf>
    <xf numFmtId="0" fontId="0" fillId="5" borderId="10" xfId="0" applyFill="1" applyBorder="1" applyAlignment="1" applyProtection="1">
      <alignment horizontal="center" vertical="center"/>
    </xf>
    <xf numFmtId="0" fontId="0" fillId="5" borderId="1" xfId="0" applyFill="1" applyBorder="1" applyAlignment="1" applyProtection="1">
      <alignment horizontal="center" vertical="center" shrinkToFit="1"/>
    </xf>
    <xf numFmtId="0" fontId="0" fillId="5" borderId="2" xfId="0" applyFill="1" applyBorder="1" applyAlignment="1" applyProtection="1">
      <alignment horizontal="center" vertical="center"/>
    </xf>
    <xf numFmtId="0" fontId="0" fillId="5" borderId="6" xfId="0" applyFill="1" applyBorder="1" applyAlignment="1" applyProtection="1">
      <alignment horizontal="center" vertical="center"/>
    </xf>
    <xf numFmtId="0" fontId="0" fillId="5" borderId="6" xfId="0" applyFill="1" applyBorder="1" applyAlignment="1" applyProtection="1">
      <alignment horizontal="center" vertical="center" shrinkToFit="1"/>
    </xf>
    <xf numFmtId="0" fontId="0" fillId="5" borderId="8" xfId="0" applyFill="1" applyBorder="1" applyAlignment="1" applyProtection="1">
      <alignment horizontal="center" vertical="center"/>
    </xf>
    <xf numFmtId="0" fontId="6" fillId="5" borderId="25" xfId="0" applyFont="1" applyFill="1" applyBorder="1" applyAlignment="1" applyProtection="1">
      <alignment horizontal="center" vertical="center"/>
    </xf>
    <xf numFmtId="0" fontId="2" fillId="5" borderId="27" xfId="0" applyFont="1" applyFill="1" applyBorder="1" applyAlignment="1" applyProtection="1">
      <alignment horizontal="center" vertical="center"/>
    </xf>
    <xf numFmtId="0" fontId="2" fillId="5" borderId="74" xfId="0" applyFont="1" applyFill="1" applyBorder="1" applyAlignment="1" applyProtection="1">
      <alignment horizontal="center" vertical="center"/>
    </xf>
    <xf numFmtId="0" fontId="6" fillId="5" borderId="58" xfId="0" applyFont="1" applyFill="1" applyBorder="1" applyAlignment="1" applyProtection="1">
      <alignment horizontal="center" vertical="center"/>
    </xf>
    <xf numFmtId="0" fontId="2" fillId="5" borderId="46" xfId="0" applyFont="1" applyFill="1" applyBorder="1" applyAlignment="1" applyProtection="1">
      <alignment horizontal="center" vertical="center"/>
    </xf>
    <xf numFmtId="0" fontId="0" fillId="5" borderId="45" xfId="0" applyFill="1" applyBorder="1" applyAlignment="1" applyProtection="1">
      <alignment horizontal="center" vertical="center"/>
    </xf>
    <xf numFmtId="0" fontId="15" fillId="5" borderId="14" xfId="0" applyFont="1" applyFill="1" applyBorder="1" applyAlignment="1" applyProtection="1">
      <alignment horizontal="center" vertical="center"/>
    </xf>
    <xf numFmtId="0" fontId="15" fillId="5" borderId="74" xfId="0" applyFont="1" applyFill="1" applyBorder="1" applyAlignment="1" applyProtection="1">
      <alignment horizontal="center" vertical="center"/>
    </xf>
    <xf numFmtId="0" fontId="15" fillId="5" borderId="30" xfId="0" applyFont="1" applyFill="1" applyBorder="1" applyAlignment="1" applyProtection="1">
      <alignment horizontal="center" vertical="center"/>
    </xf>
    <xf numFmtId="0" fontId="15" fillId="5" borderId="27" xfId="0" applyFont="1" applyFill="1" applyBorder="1" applyAlignment="1" applyProtection="1">
      <alignment horizontal="center" vertical="center"/>
    </xf>
    <xf numFmtId="0" fontId="15" fillId="5" borderId="58" xfId="0" applyFont="1" applyFill="1" applyBorder="1" applyAlignment="1" applyProtection="1">
      <alignment horizontal="center" vertical="center"/>
    </xf>
    <xf numFmtId="0" fontId="15" fillId="5" borderId="37" xfId="0" applyFont="1" applyFill="1" applyBorder="1" applyAlignment="1" applyProtection="1">
      <alignment horizontal="center" vertical="center"/>
    </xf>
    <xf numFmtId="0" fontId="15" fillId="5" borderId="11" xfId="0" applyFont="1" applyFill="1" applyBorder="1" applyAlignment="1" applyProtection="1">
      <alignment horizontal="center" vertical="center"/>
    </xf>
    <xf numFmtId="0" fontId="15" fillId="5" borderId="13" xfId="0" applyFont="1" applyFill="1" applyBorder="1" applyAlignment="1" applyProtection="1">
      <alignment horizontal="center" vertical="center"/>
    </xf>
    <xf numFmtId="0" fontId="15" fillId="5" borderId="17" xfId="0" applyFont="1" applyFill="1" applyBorder="1" applyAlignment="1" applyProtection="1">
      <alignment horizontal="center" vertical="center"/>
    </xf>
    <xf numFmtId="0" fontId="0" fillId="5" borderId="66" xfId="0" applyFill="1" applyBorder="1" applyAlignment="1" applyProtection="1">
      <alignment horizontal="center" vertical="center"/>
    </xf>
    <xf numFmtId="0" fontId="15" fillId="5" borderId="40" xfId="0" applyFont="1" applyFill="1" applyBorder="1" applyAlignment="1" applyProtection="1">
      <alignment horizontal="center" vertical="center"/>
    </xf>
    <xf numFmtId="0" fontId="15" fillId="5" borderId="3" xfId="0" applyFont="1" applyFill="1" applyBorder="1" applyAlignment="1" applyProtection="1">
      <alignment horizontal="center" vertical="center"/>
    </xf>
    <xf numFmtId="0" fontId="15" fillId="5" borderId="4" xfId="0" applyFont="1" applyFill="1" applyBorder="1" applyAlignment="1" applyProtection="1">
      <alignment horizontal="center" vertical="center"/>
    </xf>
    <xf numFmtId="0" fontId="15" fillId="5" borderId="18" xfId="0" applyFont="1" applyFill="1" applyBorder="1" applyAlignment="1" applyProtection="1">
      <alignment horizontal="center" vertical="center"/>
    </xf>
    <xf numFmtId="0" fontId="0" fillId="5" borderId="54" xfId="0" applyFill="1" applyBorder="1" applyAlignment="1" applyProtection="1">
      <alignment horizontal="center" vertical="center"/>
    </xf>
    <xf numFmtId="0" fontId="15" fillId="5" borderId="41" xfId="0" applyFont="1" applyFill="1" applyBorder="1" applyAlignment="1" applyProtection="1">
      <alignment horizontal="center" vertical="center"/>
    </xf>
    <xf numFmtId="0" fontId="15" fillId="5" borderId="5" xfId="0" applyFont="1" applyFill="1" applyBorder="1" applyAlignment="1" applyProtection="1">
      <alignment horizontal="center" vertical="center"/>
    </xf>
    <xf numFmtId="0" fontId="15" fillId="5" borderId="7" xfId="0" applyFont="1" applyFill="1" applyBorder="1" applyAlignment="1" applyProtection="1">
      <alignment horizontal="center" vertical="center"/>
    </xf>
    <xf numFmtId="0" fontId="15" fillId="5" borderId="19" xfId="0" applyFont="1" applyFill="1" applyBorder="1" applyAlignment="1" applyProtection="1">
      <alignment horizontal="center" vertical="center"/>
    </xf>
    <xf numFmtId="0" fontId="0" fillId="5" borderId="30" xfId="0" applyFill="1" applyBorder="1" applyAlignment="1" applyProtection="1">
      <alignment horizontal="center" vertical="center"/>
    </xf>
    <xf numFmtId="0" fontId="6" fillId="5" borderId="39" xfId="0" applyFont="1" applyFill="1" applyBorder="1" applyAlignment="1" applyProtection="1">
      <alignment horizontal="center" vertical="center"/>
    </xf>
    <xf numFmtId="0" fontId="6" fillId="5" borderId="27" xfId="0" applyFont="1" applyFill="1" applyBorder="1" applyAlignment="1" applyProtection="1">
      <alignment horizontal="center" vertical="center"/>
    </xf>
    <xf numFmtId="0" fontId="6" fillId="5" borderId="32" xfId="0" applyFont="1" applyFill="1" applyBorder="1" applyAlignment="1" applyProtection="1">
      <alignment horizontal="center" vertical="center"/>
    </xf>
    <xf numFmtId="0" fontId="0" fillId="5" borderId="12" xfId="0" applyFill="1" applyBorder="1" applyAlignment="1" applyProtection="1">
      <alignment horizontal="center" vertical="center"/>
    </xf>
    <xf numFmtId="0" fontId="0" fillId="5" borderId="13" xfId="0" applyFill="1" applyBorder="1" applyAlignment="1" applyProtection="1">
      <alignment horizontal="center" vertical="center"/>
    </xf>
    <xf numFmtId="0" fontId="3" fillId="5" borderId="60" xfId="0" applyFont="1" applyFill="1" applyBorder="1" applyAlignment="1" applyProtection="1">
      <alignment horizontal="center" vertical="center"/>
    </xf>
    <xf numFmtId="0" fontId="3" fillId="5" borderId="26" xfId="0" applyFont="1" applyFill="1" applyBorder="1" applyAlignment="1" applyProtection="1">
      <alignment horizontal="center" vertical="center"/>
    </xf>
    <xf numFmtId="0" fontId="3" fillId="5" borderId="28" xfId="0" applyFont="1" applyFill="1" applyBorder="1" applyAlignment="1" applyProtection="1">
      <alignment horizontal="center" vertical="center"/>
    </xf>
    <xf numFmtId="0" fontId="3" fillId="5" borderId="37" xfId="0" applyFont="1" applyFill="1" applyBorder="1" applyAlignment="1" applyProtection="1">
      <alignment horizontal="center" vertical="center"/>
    </xf>
    <xf numFmtId="0" fontId="16" fillId="5" borderId="37" xfId="0" applyFont="1" applyFill="1" applyBorder="1" applyAlignment="1" applyProtection="1">
      <alignment horizontal="center" vertical="center"/>
    </xf>
    <xf numFmtId="0" fontId="0" fillId="5" borderId="4" xfId="0" applyFill="1" applyBorder="1" applyAlignment="1" applyProtection="1">
      <alignment horizontal="center" vertical="center"/>
    </xf>
    <xf numFmtId="0" fontId="3" fillId="5" borderId="54" xfId="0" applyFont="1" applyFill="1" applyBorder="1" applyAlignment="1" applyProtection="1">
      <alignment horizontal="center" vertical="center"/>
    </xf>
    <xf numFmtId="0" fontId="3" fillId="5" borderId="3" xfId="0" applyFont="1" applyFill="1" applyBorder="1" applyAlignment="1" applyProtection="1">
      <alignment horizontal="center" vertical="center"/>
    </xf>
    <xf numFmtId="0" fontId="3" fillId="5" borderId="4" xfId="0" applyFont="1" applyFill="1" applyBorder="1" applyAlignment="1" applyProtection="1">
      <alignment horizontal="center" vertical="center"/>
    </xf>
    <xf numFmtId="0" fontId="3" fillId="5" borderId="40" xfId="0" applyFont="1" applyFill="1" applyBorder="1" applyAlignment="1" applyProtection="1">
      <alignment horizontal="center" vertical="center"/>
    </xf>
    <xf numFmtId="0" fontId="16" fillId="5" borderId="40" xfId="0" applyFont="1" applyFill="1" applyBorder="1" applyAlignment="1" applyProtection="1">
      <alignment horizontal="center" vertical="center"/>
    </xf>
    <xf numFmtId="0" fontId="0" fillId="5" borderId="7" xfId="0" applyFill="1" applyBorder="1" applyAlignment="1" applyProtection="1">
      <alignment horizontal="center" vertical="center"/>
    </xf>
    <xf numFmtId="0" fontId="3" fillId="5" borderId="55" xfId="0" applyFont="1" applyFill="1" applyBorder="1" applyAlignment="1" applyProtection="1">
      <alignment horizontal="center" vertical="center"/>
    </xf>
    <xf numFmtId="0" fontId="3" fillId="5" borderId="5" xfId="0" applyFont="1" applyFill="1" applyBorder="1" applyAlignment="1" applyProtection="1">
      <alignment horizontal="center" vertical="center"/>
    </xf>
    <xf numFmtId="0" fontId="3" fillId="5" borderId="7" xfId="0" applyFont="1" applyFill="1" applyBorder="1" applyAlignment="1" applyProtection="1">
      <alignment horizontal="center" vertical="center"/>
    </xf>
    <xf numFmtId="0" fontId="3" fillId="5" borderId="41" xfId="0" applyFont="1" applyFill="1" applyBorder="1" applyAlignment="1" applyProtection="1">
      <alignment horizontal="center" vertical="center"/>
    </xf>
    <xf numFmtId="0" fontId="16" fillId="5" borderId="41" xfId="0" applyFont="1" applyFill="1" applyBorder="1" applyAlignment="1" applyProtection="1">
      <alignment horizontal="center" vertical="center"/>
    </xf>
    <xf numFmtId="0" fontId="4" fillId="5" borderId="11" xfId="0" applyFont="1" applyFill="1" applyBorder="1" applyAlignment="1" applyProtection="1">
      <alignment horizontal="center" vertical="center"/>
    </xf>
    <xf numFmtId="0" fontId="4" fillId="5" borderId="3" xfId="0" applyFont="1" applyFill="1" applyBorder="1" applyAlignment="1" applyProtection="1">
      <alignment horizontal="center" vertical="center"/>
    </xf>
    <xf numFmtId="0" fontId="4" fillId="5" borderId="21" xfId="0" applyFont="1" applyFill="1" applyBorder="1" applyAlignment="1" applyProtection="1">
      <alignment horizontal="center" vertical="center"/>
    </xf>
    <xf numFmtId="0" fontId="4" fillId="5" borderId="5" xfId="0" applyFont="1" applyFill="1" applyBorder="1" applyAlignment="1" applyProtection="1">
      <alignment horizontal="center" vertical="center"/>
    </xf>
    <xf numFmtId="0" fontId="0" fillId="5" borderId="43" xfId="0" applyFill="1" applyBorder="1" applyAlignment="1" applyProtection="1">
      <alignment horizontal="center" vertical="center"/>
    </xf>
    <xf numFmtId="0" fontId="4" fillId="5" borderId="6" xfId="0" applyFont="1" applyFill="1" applyBorder="1" applyAlignment="1" applyProtection="1">
      <alignment horizontal="center" vertical="center"/>
    </xf>
    <xf numFmtId="0" fontId="16" fillId="5" borderId="13" xfId="0" applyFont="1" applyFill="1" applyBorder="1" applyAlignment="1" applyProtection="1">
      <alignment horizontal="center" vertical="center"/>
    </xf>
    <xf numFmtId="0" fontId="16" fillId="5" borderId="4" xfId="0" applyFont="1" applyFill="1" applyBorder="1" applyAlignment="1" applyProtection="1">
      <alignment horizontal="center" vertical="center"/>
    </xf>
    <xf numFmtId="0" fontId="16" fillId="5" borderId="7" xfId="0" applyFont="1" applyFill="1" applyBorder="1" applyAlignment="1" applyProtection="1">
      <alignment horizontal="center" vertical="center"/>
    </xf>
    <xf numFmtId="0" fontId="6" fillId="5" borderId="6" xfId="0" applyFont="1" applyFill="1" applyBorder="1" applyAlignment="1" applyProtection="1">
      <alignment horizontal="center" vertical="center"/>
    </xf>
    <xf numFmtId="0" fontId="2" fillId="5" borderId="7" xfId="0" applyFont="1" applyFill="1" applyBorder="1" applyAlignment="1" applyProtection="1">
      <alignment horizontal="center" vertical="center"/>
    </xf>
    <xf numFmtId="0" fontId="6" fillId="5" borderId="5" xfId="0" applyFont="1" applyFill="1" applyBorder="1" applyAlignment="1" applyProtection="1">
      <alignment horizontal="center" vertical="center"/>
    </xf>
    <xf numFmtId="0" fontId="6" fillId="5" borderId="7" xfId="0" applyFont="1" applyFill="1" applyBorder="1" applyAlignment="1" applyProtection="1">
      <alignment horizontal="center" vertical="center"/>
    </xf>
    <xf numFmtId="0" fontId="2" fillId="5" borderId="5" xfId="0" applyFont="1" applyFill="1" applyBorder="1" applyAlignment="1" applyProtection="1">
      <alignment horizontal="center" vertical="center"/>
    </xf>
    <xf numFmtId="0" fontId="6" fillId="5" borderId="19" xfId="0" applyFont="1" applyFill="1" applyBorder="1" applyAlignment="1" applyProtection="1">
      <alignment horizontal="center" vertical="center"/>
    </xf>
    <xf numFmtId="0" fontId="0" fillId="5" borderId="58" xfId="0" applyFill="1" applyBorder="1" applyAlignment="1" applyProtection="1">
      <alignment horizontal="center" vertical="center"/>
    </xf>
    <xf numFmtId="0" fontId="0" fillId="5" borderId="49" xfId="0" applyFill="1" applyBorder="1" applyAlignment="1" applyProtection="1">
      <alignment horizontal="center" vertical="center"/>
    </xf>
    <xf numFmtId="0" fontId="3" fillId="5" borderId="17" xfId="0" applyFont="1" applyFill="1" applyBorder="1" applyAlignment="1" applyProtection="1">
      <alignment horizontal="center" vertical="center"/>
    </xf>
    <xf numFmtId="0" fontId="0" fillId="5" borderId="50" xfId="0" applyFill="1" applyBorder="1" applyAlignment="1" applyProtection="1">
      <alignment horizontal="center" vertical="center"/>
    </xf>
    <xf numFmtId="0" fontId="3" fillId="5" borderId="18" xfId="0" applyFont="1" applyFill="1" applyBorder="1" applyAlignment="1" applyProtection="1">
      <alignment horizontal="center" vertical="center"/>
    </xf>
    <xf numFmtId="0" fontId="0" fillId="5" borderId="48" xfId="0" applyFill="1" applyBorder="1" applyAlignment="1" applyProtection="1">
      <alignment horizontal="center" vertical="center"/>
    </xf>
    <xf numFmtId="0" fontId="3" fillId="5" borderId="19" xfId="0" applyFont="1" applyFill="1" applyBorder="1" applyAlignment="1" applyProtection="1">
      <alignment horizontal="center" vertical="center"/>
    </xf>
    <xf numFmtId="0" fontId="6" fillId="5" borderId="57" xfId="0" applyFont="1" applyFill="1" applyBorder="1" applyAlignment="1" applyProtection="1">
      <alignment horizontal="center" vertical="center"/>
    </xf>
    <xf numFmtId="0" fontId="6" fillId="5" borderId="51" xfId="0" applyFont="1" applyFill="1" applyBorder="1" applyAlignment="1" applyProtection="1">
      <alignment horizontal="center" vertical="center"/>
    </xf>
    <xf numFmtId="0" fontId="2" fillId="5" borderId="56" xfId="0" applyFont="1" applyFill="1" applyBorder="1" applyAlignment="1" applyProtection="1">
      <alignment horizontal="center" vertical="center"/>
    </xf>
    <xf numFmtId="0" fontId="2" fillId="5" borderId="75" xfId="0" applyFont="1" applyFill="1" applyBorder="1" applyAlignment="1" applyProtection="1">
      <alignment horizontal="center" vertical="center"/>
    </xf>
    <xf numFmtId="0" fontId="0" fillId="5" borderId="16" xfId="0" applyFill="1" applyBorder="1" applyAlignment="1" applyProtection="1">
      <alignment horizontal="center" vertical="center"/>
    </xf>
    <xf numFmtId="0" fontId="3" fillId="5" borderId="11" xfId="0" applyFont="1" applyFill="1" applyBorder="1" applyAlignment="1" applyProtection="1">
      <alignment horizontal="center" vertical="center"/>
    </xf>
    <xf numFmtId="0" fontId="3" fillId="5" borderId="13" xfId="0" applyFont="1" applyFill="1" applyBorder="1" applyAlignment="1" applyProtection="1">
      <alignment horizontal="center" vertical="center"/>
    </xf>
    <xf numFmtId="0" fontId="3" fillId="5" borderId="57" xfId="0" applyFont="1" applyFill="1" applyBorder="1" applyAlignment="1" applyProtection="1">
      <alignment horizontal="center" vertical="center"/>
    </xf>
    <xf numFmtId="0" fontId="3" fillId="5" borderId="51" xfId="0" applyFont="1" applyFill="1" applyBorder="1" applyAlignment="1" applyProtection="1">
      <alignment horizontal="center" vertical="center"/>
    </xf>
    <xf numFmtId="0" fontId="6" fillId="5" borderId="73" xfId="0" applyFont="1" applyFill="1" applyBorder="1" applyAlignment="1" applyProtection="1">
      <alignment horizontal="center" vertical="center"/>
    </xf>
    <xf numFmtId="0" fontId="2" fillId="5" borderId="57" xfId="0" applyFont="1" applyFill="1" applyBorder="1" applyAlignment="1" applyProtection="1">
      <alignment horizontal="center" vertical="center"/>
    </xf>
    <xf numFmtId="0" fontId="6" fillId="5" borderId="59" xfId="0" applyFont="1" applyFill="1" applyBorder="1" applyAlignment="1" applyProtection="1">
      <alignment horizontal="center" vertical="center"/>
    </xf>
    <xf numFmtId="0" fontId="2" fillId="5" borderId="59" xfId="0" applyFont="1" applyFill="1" applyBorder="1" applyAlignment="1" applyProtection="1">
      <alignment horizontal="center" vertical="center"/>
    </xf>
    <xf numFmtId="0" fontId="6" fillId="5" borderId="48" xfId="0" applyFont="1" applyFill="1" applyBorder="1" applyAlignment="1" applyProtection="1">
      <alignment horizontal="center" vertical="center"/>
    </xf>
    <xf numFmtId="0" fontId="15" fillId="5" borderId="32" xfId="0" applyFont="1" applyFill="1" applyBorder="1" applyAlignment="1" applyProtection="1">
      <alignment horizontal="center" vertical="center"/>
    </xf>
    <xf numFmtId="0" fontId="3" fillId="5" borderId="31" xfId="0" applyFont="1" applyFill="1" applyBorder="1" applyAlignment="1" applyProtection="1">
      <alignment vertical="center"/>
    </xf>
    <xf numFmtId="0" fontId="3" fillId="5" borderId="44" xfId="0" applyFont="1" applyFill="1" applyBorder="1" applyAlignment="1" applyProtection="1">
      <alignment vertical="center"/>
    </xf>
    <xf numFmtId="0" fontId="0" fillId="5" borderId="28" xfId="0" applyFill="1" applyBorder="1" applyAlignment="1" applyProtection="1">
      <alignment horizontal="center" vertical="center"/>
    </xf>
    <xf numFmtId="0" fontId="0" fillId="5" borderId="29" xfId="0" applyFill="1" applyBorder="1" applyAlignment="1" applyProtection="1">
      <alignment horizontal="center" vertical="center"/>
    </xf>
    <xf numFmtId="0" fontId="16" fillId="5" borderId="17" xfId="0" applyFont="1" applyFill="1" applyBorder="1" applyAlignment="1" applyProtection="1">
      <alignment horizontal="center" vertical="center"/>
    </xf>
    <xf numFmtId="0" fontId="16" fillId="5" borderId="18" xfId="0" applyFont="1" applyFill="1" applyBorder="1" applyAlignment="1" applyProtection="1">
      <alignment horizontal="center" vertical="center"/>
    </xf>
    <xf numFmtId="0" fontId="16" fillId="5" borderId="19" xfId="0" applyFont="1" applyFill="1" applyBorder="1" applyAlignment="1" applyProtection="1">
      <alignment horizontal="center" vertical="center"/>
    </xf>
    <xf numFmtId="0" fontId="0" fillId="5" borderId="47" xfId="0" applyFill="1" applyBorder="1" applyAlignment="1" applyProtection="1">
      <alignment horizontal="center" vertical="center"/>
    </xf>
    <xf numFmtId="0" fontId="0" fillId="5" borderId="15" xfId="0" applyFill="1" applyBorder="1" applyAlignment="1" applyProtection="1">
      <alignment horizontal="center" vertical="center"/>
    </xf>
    <xf numFmtId="0" fontId="0" fillId="5" borderId="65" xfId="0" applyFill="1" applyBorder="1" applyAlignment="1" applyProtection="1">
      <alignment horizontal="center" vertical="center"/>
    </xf>
    <xf numFmtId="0" fontId="1" fillId="5" borderId="12" xfId="0" applyFont="1" applyFill="1" applyBorder="1" applyAlignment="1" applyProtection="1">
      <alignment horizontal="center" vertical="center"/>
    </xf>
    <xf numFmtId="0" fontId="1" fillId="5" borderId="1" xfId="0" applyFont="1" applyFill="1" applyBorder="1" applyAlignment="1" applyProtection="1">
      <alignment horizontal="center" vertical="center"/>
    </xf>
    <xf numFmtId="0" fontId="1" fillId="5" borderId="6" xfId="0" applyFont="1" applyFill="1" applyBorder="1" applyAlignment="1" applyProtection="1">
      <alignment horizontal="center" vertical="center"/>
    </xf>
    <xf numFmtId="0" fontId="4" fillId="5" borderId="8" xfId="0" applyFont="1" applyFill="1" applyBorder="1" applyAlignment="1" applyProtection="1">
      <alignment horizontal="center" vertical="center"/>
    </xf>
    <xf numFmtId="1" fontId="0" fillId="5" borderId="35" xfId="0" applyNumberFormat="1" applyFill="1" applyBorder="1" applyAlignment="1" applyProtection="1">
      <alignment horizontal="center" vertical="center" shrinkToFit="1"/>
    </xf>
    <xf numFmtId="1" fontId="0" fillId="5" borderId="30" xfId="0" applyNumberFormat="1" applyFill="1" applyBorder="1" applyAlignment="1" applyProtection="1">
      <alignment horizontal="center" vertical="center"/>
    </xf>
    <xf numFmtId="0" fontId="0" fillId="5" borderId="11" xfId="0" applyFill="1" applyBorder="1" applyAlignment="1" applyProtection="1">
      <alignment horizontal="center" vertical="center"/>
    </xf>
    <xf numFmtId="1" fontId="0" fillId="5" borderId="12" xfId="0" applyNumberFormat="1" applyFill="1" applyBorder="1" applyAlignment="1" applyProtection="1">
      <alignment horizontal="center" vertical="center"/>
    </xf>
    <xf numFmtId="1" fontId="0" fillId="5" borderId="12" xfId="0" applyNumberFormat="1" applyFill="1" applyBorder="1" applyAlignment="1" applyProtection="1">
      <alignment horizontal="center" vertical="center" shrinkToFit="1"/>
    </xf>
    <xf numFmtId="0" fontId="0" fillId="5" borderId="13" xfId="0" applyNumberFormat="1" applyFill="1" applyBorder="1" applyAlignment="1" applyProtection="1">
      <alignment horizontal="center" vertical="center"/>
    </xf>
    <xf numFmtId="1" fontId="0" fillId="5" borderId="1" xfId="0" applyNumberFormat="1" applyFill="1" applyBorder="1" applyAlignment="1" applyProtection="1">
      <alignment horizontal="center" vertical="center"/>
    </xf>
    <xf numFmtId="1" fontId="0" fillId="5" borderId="1" xfId="0" applyNumberFormat="1" applyFill="1" applyBorder="1" applyAlignment="1" applyProtection="1">
      <alignment horizontal="center" vertical="center" shrinkToFit="1"/>
    </xf>
    <xf numFmtId="0" fontId="0" fillId="5" borderId="28" xfId="0" applyNumberFormat="1" applyFill="1" applyBorder="1" applyAlignment="1" applyProtection="1">
      <alignment horizontal="center" vertical="center"/>
    </xf>
    <xf numFmtId="1" fontId="0" fillId="5" borderId="6" xfId="0" applyNumberFormat="1" applyFill="1" applyBorder="1" applyAlignment="1" applyProtection="1">
      <alignment horizontal="center" vertical="center"/>
    </xf>
    <xf numFmtId="1" fontId="0" fillId="5" borderId="6" xfId="0" applyNumberFormat="1" applyFill="1" applyBorder="1" applyAlignment="1" applyProtection="1">
      <alignment horizontal="center" vertical="center" shrinkToFit="1"/>
    </xf>
    <xf numFmtId="0" fontId="0" fillId="5" borderId="51" xfId="0" applyNumberFormat="1" applyFill="1" applyBorder="1" applyAlignment="1" applyProtection="1">
      <alignment horizontal="center" vertical="center"/>
    </xf>
    <xf numFmtId="1" fontId="0" fillId="5" borderId="25" xfId="0" applyNumberFormat="1" applyFill="1" applyBorder="1" applyAlignment="1" applyProtection="1">
      <alignment horizontal="center" vertical="center"/>
    </xf>
    <xf numFmtId="2" fontId="1" fillId="5" borderId="20" xfId="0" applyNumberFormat="1" applyFont="1" applyFill="1" applyBorder="1" applyAlignment="1" applyProtection="1">
      <alignment horizontal="center" vertical="center"/>
    </xf>
    <xf numFmtId="2" fontId="0" fillId="5" borderId="13" xfId="0" applyNumberFormat="1" applyFill="1" applyBorder="1" applyAlignment="1" applyProtection="1">
      <alignment horizontal="center" vertical="center"/>
    </xf>
    <xf numFmtId="2" fontId="0" fillId="5" borderId="4" xfId="0" applyNumberFormat="1" applyFill="1" applyBorder="1" applyAlignment="1" applyProtection="1">
      <alignment horizontal="center" vertical="center"/>
    </xf>
    <xf numFmtId="2" fontId="0" fillId="5" borderId="7" xfId="0" applyNumberFormat="1" applyFill="1" applyBorder="1" applyAlignment="1" applyProtection="1">
      <alignment horizontal="center" vertical="center"/>
    </xf>
    <xf numFmtId="2" fontId="0" fillId="5" borderId="12" xfId="0" applyNumberFormat="1" applyFill="1" applyBorder="1" applyAlignment="1" applyProtection="1">
      <alignment horizontal="center" vertical="center"/>
    </xf>
    <xf numFmtId="2" fontId="0" fillId="5" borderId="1" xfId="0" applyNumberFormat="1" applyFill="1" applyBorder="1" applyAlignment="1" applyProtection="1">
      <alignment horizontal="center" vertical="center"/>
    </xf>
    <xf numFmtId="2" fontId="0" fillId="5" borderId="6" xfId="0" applyNumberFormat="1" applyFill="1" applyBorder="1" applyAlignment="1" applyProtection="1">
      <alignment horizontal="center" vertical="center"/>
    </xf>
    <xf numFmtId="0" fontId="0" fillId="5" borderId="12" xfId="0" applyFill="1" applyBorder="1" applyAlignment="1" applyProtection="1">
      <alignment horizontal="center" vertical="center" shrinkToFit="1"/>
    </xf>
    <xf numFmtId="0" fontId="0" fillId="3" borderId="17" xfId="0" applyFill="1" applyBorder="1" applyAlignment="1" applyProtection="1">
      <alignment horizontal="center" vertical="center"/>
    </xf>
    <xf numFmtId="0" fontId="0" fillId="5" borderId="17" xfId="0" applyFill="1" applyBorder="1" applyAlignment="1" applyProtection="1">
      <alignment horizontal="center" vertical="center"/>
    </xf>
    <xf numFmtId="0" fontId="0" fillId="5" borderId="18" xfId="0" applyFill="1" applyBorder="1" applyAlignment="1" applyProtection="1">
      <alignment horizontal="center" vertical="center"/>
    </xf>
    <xf numFmtId="0" fontId="0" fillId="5" borderId="33" xfId="0" applyFill="1" applyBorder="1" applyAlignment="1" applyProtection="1">
      <alignment horizontal="center" vertical="center"/>
    </xf>
    <xf numFmtId="0" fontId="0" fillId="5" borderId="67" xfId="0" applyFill="1" applyBorder="1" applyAlignment="1" applyProtection="1">
      <alignment horizontal="center" vertical="center"/>
    </xf>
    <xf numFmtId="49" fontId="1" fillId="2" borderId="33" xfId="0" applyNumberFormat="1" applyFont="1" applyFill="1" applyBorder="1" applyAlignment="1" applyProtection="1">
      <alignment horizontal="center" vertical="center"/>
      <protection locked="0"/>
    </xf>
    <xf numFmtId="49" fontId="1" fillId="2" borderId="50" xfId="0" applyNumberFormat="1" applyFont="1" applyFill="1" applyBorder="1" applyAlignment="1" applyProtection="1">
      <alignment horizontal="center" vertical="center"/>
      <protection locked="0"/>
    </xf>
    <xf numFmtId="49" fontId="0" fillId="2" borderId="50" xfId="0" applyNumberFormat="1" applyFill="1" applyBorder="1" applyAlignment="1" applyProtection="1">
      <alignment horizontal="center" vertical="center"/>
      <protection locked="0"/>
    </xf>
    <xf numFmtId="49" fontId="0" fillId="2" borderId="48" xfId="0" applyNumberFormat="1" applyFill="1" applyBorder="1" applyAlignment="1" applyProtection="1">
      <alignment horizontal="center" vertical="center"/>
      <protection locked="0"/>
    </xf>
    <xf numFmtId="0" fontId="0" fillId="0" borderId="79" xfId="0" applyFill="1" applyBorder="1" applyAlignment="1">
      <alignment vertical="center"/>
    </xf>
    <xf numFmtId="0" fontId="1" fillId="0" borderId="79" xfId="0" applyFont="1" applyFill="1" applyBorder="1" applyAlignment="1">
      <alignment vertical="center"/>
    </xf>
    <xf numFmtId="0" fontId="0" fillId="0" borderId="80" xfId="0" applyFill="1" applyBorder="1" applyAlignment="1">
      <alignment vertical="center"/>
    </xf>
    <xf numFmtId="0" fontId="1" fillId="3" borderId="26" xfId="0" applyFont="1" applyFill="1" applyBorder="1" applyAlignment="1" applyProtection="1">
      <alignment horizontal="center" vertical="center" wrapText="1"/>
    </xf>
    <xf numFmtId="0" fontId="4" fillId="5" borderId="31" xfId="0" applyFont="1" applyFill="1" applyBorder="1" applyAlignment="1" applyProtection="1">
      <alignment vertical="center"/>
    </xf>
    <xf numFmtId="0" fontId="4" fillId="5" borderId="44" xfId="0" applyFont="1" applyFill="1" applyBorder="1" applyAlignment="1" applyProtection="1">
      <alignment vertical="center"/>
    </xf>
    <xf numFmtId="0" fontId="16" fillId="6" borderId="1" xfId="0" applyFont="1" applyFill="1" applyBorder="1" applyAlignment="1" applyProtection="1">
      <alignment horizontal="center" vertical="center" shrinkToFit="1"/>
      <protection locked="0"/>
    </xf>
    <xf numFmtId="0" fontId="16" fillId="5" borderId="0" xfId="0" applyFont="1" applyFill="1" applyBorder="1" applyAlignment="1" applyProtection="1">
      <alignment horizontal="center" vertical="center"/>
    </xf>
    <xf numFmtId="0" fontId="0" fillId="6" borderId="12" xfId="0" applyFill="1" applyBorder="1" applyAlignment="1" applyProtection="1">
      <alignment horizontal="center" vertical="center"/>
      <protection locked="0"/>
    </xf>
    <xf numFmtId="0" fontId="0" fillId="6" borderId="1" xfId="0" applyFill="1" applyBorder="1" applyAlignment="1" applyProtection="1">
      <alignment horizontal="center" vertical="center"/>
      <protection locked="0"/>
    </xf>
    <xf numFmtId="0" fontId="0" fillId="6" borderId="6" xfId="0" applyFill="1" applyBorder="1" applyAlignment="1" applyProtection="1">
      <alignment horizontal="center" vertical="center"/>
      <protection locked="0"/>
    </xf>
    <xf numFmtId="0" fontId="0" fillId="6" borderId="27" xfId="0" applyFill="1" applyBorder="1" applyAlignment="1" applyProtection="1">
      <alignment horizontal="center" vertical="center"/>
      <protection locked="0"/>
    </xf>
    <xf numFmtId="0" fontId="0" fillId="5" borderId="63" xfId="0" applyFill="1" applyBorder="1" applyAlignment="1" applyProtection="1">
      <alignment horizontal="center" vertical="center"/>
    </xf>
    <xf numFmtId="0" fontId="0" fillId="5" borderId="64" xfId="0" applyFill="1" applyBorder="1" applyAlignment="1" applyProtection="1">
      <alignment horizontal="center" vertical="center"/>
    </xf>
    <xf numFmtId="0" fontId="16" fillId="8" borderId="20" xfId="0" applyFont="1" applyFill="1" applyBorder="1" applyAlignment="1" applyProtection="1">
      <alignment horizontal="center" vertical="center"/>
      <protection locked="0"/>
    </xf>
    <xf numFmtId="0" fontId="0" fillId="8" borderId="17" xfId="0" applyFill="1" applyBorder="1" applyAlignment="1" applyProtection="1">
      <alignment horizontal="center" vertical="center"/>
      <protection locked="0"/>
    </xf>
    <xf numFmtId="0" fontId="0" fillId="8" borderId="18" xfId="0" applyFill="1" applyBorder="1" applyAlignment="1" applyProtection="1">
      <alignment horizontal="center" vertical="center"/>
      <protection locked="0"/>
    </xf>
    <xf numFmtId="0" fontId="0" fillId="8" borderId="19" xfId="0" applyFill="1" applyBorder="1" applyAlignment="1" applyProtection="1">
      <alignment horizontal="center" vertical="center"/>
      <protection locked="0"/>
    </xf>
    <xf numFmtId="0" fontId="0" fillId="3" borderId="12" xfId="0" applyFill="1" applyBorder="1" applyAlignment="1" applyProtection="1">
      <alignment horizontal="center" vertical="center" wrapText="1"/>
    </xf>
    <xf numFmtId="0" fontId="0" fillId="3" borderId="13" xfId="0" applyFill="1" applyBorder="1" applyAlignment="1" applyProtection="1">
      <alignment horizontal="center" vertical="center" wrapText="1"/>
    </xf>
    <xf numFmtId="0" fontId="0" fillId="5" borderId="55" xfId="0" applyFill="1" applyBorder="1" applyAlignment="1" applyProtection="1">
      <alignment horizontal="center" vertical="center"/>
    </xf>
    <xf numFmtId="0" fontId="0" fillId="5" borderId="48" xfId="0" applyFill="1" applyBorder="1" applyAlignment="1" applyProtection="1">
      <alignment horizontal="center" vertical="center"/>
    </xf>
    <xf numFmtId="0" fontId="3" fillId="3" borderId="0" xfId="0" applyFont="1" applyFill="1" applyBorder="1" applyAlignment="1" applyProtection="1">
      <alignment horizontal="left" vertical="center"/>
    </xf>
    <xf numFmtId="0" fontId="17" fillId="5" borderId="52" xfId="0" applyFont="1" applyFill="1" applyBorder="1" applyAlignment="1">
      <alignment horizontal="center" vertical="center"/>
    </xf>
    <xf numFmtId="0" fontId="17" fillId="5" borderId="34" xfId="0" applyFont="1" applyFill="1" applyBorder="1" applyAlignment="1">
      <alignment horizontal="left" vertical="center"/>
    </xf>
    <xf numFmtId="0" fontId="17" fillId="5" borderId="34" xfId="0" applyFont="1" applyFill="1" applyBorder="1" applyAlignment="1">
      <alignment horizontal="center" vertical="center"/>
    </xf>
    <xf numFmtId="0" fontId="17" fillId="5" borderId="34" xfId="0" applyFont="1" applyFill="1" applyBorder="1"/>
    <xf numFmtId="0" fontId="17" fillId="5" borderId="63" xfId="0" applyFont="1" applyFill="1" applyBorder="1" applyAlignment="1">
      <alignment horizontal="center" vertical="center"/>
    </xf>
    <xf numFmtId="0" fontId="1" fillId="5" borderId="0" xfId="0" applyFont="1" applyFill="1" applyAlignment="1">
      <alignment horizontal="center" vertical="center"/>
    </xf>
    <xf numFmtId="0" fontId="1" fillId="0" borderId="22" xfId="0" applyFont="1" applyFill="1" applyBorder="1" applyAlignment="1">
      <alignment vertical="center" wrapText="1"/>
    </xf>
    <xf numFmtId="0" fontId="0" fillId="2" borderId="18" xfId="0" applyFill="1" applyBorder="1" applyAlignment="1" applyProtection="1">
      <alignment horizontal="center" vertical="center"/>
      <protection locked="0"/>
    </xf>
    <xf numFmtId="0" fontId="0" fillId="2" borderId="19" xfId="0" applyFill="1" applyBorder="1" applyAlignment="1" applyProtection="1">
      <alignment horizontal="center" vertical="center"/>
      <protection locked="0"/>
    </xf>
    <xf numFmtId="0" fontId="0" fillId="5" borderId="0" xfId="0" applyFill="1" applyBorder="1" applyAlignment="1" applyProtection="1">
      <alignment horizontal="center"/>
    </xf>
    <xf numFmtId="0" fontId="4" fillId="5" borderId="0" xfId="0" applyFont="1" applyFill="1" applyBorder="1" applyAlignment="1" applyProtection="1">
      <alignment horizontal="center"/>
    </xf>
    <xf numFmtId="0" fontId="1" fillId="3" borderId="0" xfId="0" applyFont="1" applyFill="1" applyBorder="1" applyAlignment="1" applyProtection="1">
      <alignment vertical="center"/>
    </xf>
    <xf numFmtId="0" fontId="6" fillId="5" borderId="0" xfId="0" applyFont="1" applyFill="1" applyBorder="1" applyAlignment="1" applyProtection="1">
      <alignment horizontal="left"/>
    </xf>
    <xf numFmtId="0" fontId="6" fillId="5" borderId="0" xfId="0" applyFont="1" applyFill="1" applyBorder="1" applyAlignment="1" applyProtection="1">
      <alignment horizontal="center"/>
    </xf>
    <xf numFmtId="0" fontId="4" fillId="5" borderId="0" xfId="0" applyFont="1" applyFill="1" applyBorder="1" applyAlignment="1" applyProtection="1"/>
    <xf numFmtId="0" fontId="0" fillId="5" borderId="0" xfId="0" applyFill="1" applyBorder="1" applyAlignment="1" applyProtection="1"/>
    <xf numFmtId="0" fontId="0" fillId="5" borderId="0" xfId="0" applyFill="1" applyBorder="1" applyAlignment="1" applyProtection="1">
      <alignment vertical="center" wrapText="1"/>
    </xf>
    <xf numFmtId="0" fontId="4" fillId="5" borderId="0" xfId="0" applyFont="1" applyFill="1" applyBorder="1" applyAlignment="1" applyProtection="1">
      <alignment wrapText="1"/>
    </xf>
    <xf numFmtId="0" fontId="0" fillId="5" borderId="0" xfId="0" applyFill="1" applyBorder="1" applyAlignment="1" applyProtection="1">
      <alignment wrapText="1"/>
    </xf>
    <xf numFmtId="0" fontId="4" fillId="3" borderId="0" xfId="0" applyFont="1" applyFill="1" applyBorder="1" applyAlignment="1" applyProtection="1"/>
    <xf numFmtId="0" fontId="0" fillId="3" borderId="0" xfId="0" applyFill="1" applyBorder="1" applyAlignment="1" applyProtection="1"/>
    <xf numFmtId="0" fontId="1" fillId="0" borderId="60" xfId="0" applyFont="1" applyFill="1" applyBorder="1" applyAlignment="1">
      <alignment vertical="center"/>
    </xf>
    <xf numFmtId="0" fontId="1" fillId="5" borderId="0" xfId="0" applyFont="1" applyFill="1" applyBorder="1" applyAlignment="1" applyProtection="1">
      <alignment horizontal="right" vertical="center"/>
    </xf>
    <xf numFmtId="0" fontId="0" fillId="3" borderId="0" xfId="0" applyFill="1" applyAlignment="1" applyProtection="1">
      <alignment horizontal="right" vertical="center"/>
    </xf>
    <xf numFmtId="0" fontId="1" fillId="5" borderId="0" xfId="0" applyFont="1" applyFill="1" applyBorder="1" applyAlignment="1" applyProtection="1">
      <alignment horizontal="right"/>
    </xf>
    <xf numFmtId="0" fontId="2" fillId="5" borderId="0" xfId="0" applyFont="1" applyFill="1" applyBorder="1" applyAlignment="1" applyProtection="1">
      <alignment horizontal="left" vertical="center"/>
    </xf>
    <xf numFmtId="0" fontId="1" fillId="7" borderId="30" xfId="0" applyFont="1" applyFill="1" applyBorder="1" applyAlignment="1" applyProtection="1">
      <alignment horizontal="right" vertical="center"/>
    </xf>
    <xf numFmtId="0" fontId="18" fillId="7" borderId="46" xfId="0" applyFont="1" applyFill="1" applyBorder="1" applyAlignment="1" applyProtection="1">
      <alignment horizontal="left" vertical="center"/>
    </xf>
    <xf numFmtId="0" fontId="19" fillId="7" borderId="46" xfId="0" applyFont="1" applyFill="1" applyBorder="1" applyAlignment="1" applyProtection="1">
      <alignment horizontal="left" vertical="center"/>
    </xf>
    <xf numFmtId="0" fontId="21" fillId="3" borderId="0" xfId="0" applyFont="1" applyFill="1" applyBorder="1" applyAlignment="1" applyProtection="1">
      <alignment horizontal="center" vertical="center"/>
    </xf>
    <xf numFmtId="0" fontId="0" fillId="5" borderId="0" xfId="0" applyFill="1"/>
    <xf numFmtId="0" fontId="1" fillId="5" borderId="0" xfId="0" applyFont="1" applyFill="1"/>
    <xf numFmtId="0" fontId="3" fillId="5" borderId="0" xfId="0" applyFont="1" applyFill="1"/>
    <xf numFmtId="0" fontId="4" fillId="3" borderId="0" xfId="0" applyFont="1" applyFill="1" applyBorder="1" applyAlignment="1" applyProtection="1">
      <alignment horizontal="left" vertical="center"/>
    </xf>
    <xf numFmtId="0" fontId="6" fillId="5" borderId="0" xfId="0" applyFont="1" applyFill="1" applyBorder="1" applyAlignment="1" applyProtection="1">
      <alignment vertical="center"/>
    </xf>
    <xf numFmtId="0" fontId="6" fillId="5" borderId="0" xfId="0" applyFont="1" applyFill="1" applyBorder="1" applyAlignment="1" applyProtection="1">
      <alignment horizontal="center" vertical="center"/>
    </xf>
    <xf numFmtId="0" fontId="2" fillId="5" borderId="0" xfId="0" applyFont="1" applyFill="1" applyBorder="1" applyAlignment="1" applyProtection="1">
      <alignment horizontal="right" vertical="center"/>
    </xf>
    <xf numFmtId="0" fontId="0" fillId="2" borderId="30" xfId="0" applyFill="1" applyBorder="1" applyAlignment="1" applyProtection="1">
      <alignment horizontal="center" vertical="center"/>
    </xf>
    <xf numFmtId="0" fontId="4" fillId="3" borderId="0" xfId="0" applyFont="1" applyFill="1" applyBorder="1" applyAlignment="1" applyProtection="1">
      <alignment vertical="center"/>
    </xf>
    <xf numFmtId="0" fontId="1" fillId="5" borderId="15" xfId="0" applyFont="1" applyFill="1" applyBorder="1" applyAlignment="1" applyProtection="1">
      <alignment horizontal="center" vertical="center"/>
    </xf>
    <xf numFmtId="0" fontId="1" fillId="2" borderId="1" xfId="0" applyFont="1" applyFill="1" applyBorder="1" applyAlignment="1" applyProtection="1">
      <alignment horizontal="center" vertical="center" wrapText="1" shrinkToFit="1"/>
      <protection locked="0"/>
    </xf>
    <xf numFmtId="0" fontId="1" fillId="2" borderId="36" xfId="0" applyFont="1" applyFill="1" applyBorder="1" applyAlignment="1" applyProtection="1">
      <alignment horizontal="center" vertical="center"/>
      <protection locked="0"/>
    </xf>
    <xf numFmtId="0" fontId="1" fillId="2" borderId="44" xfId="0" applyFont="1" applyFill="1" applyBorder="1" applyAlignment="1" applyProtection="1">
      <alignment horizontal="center" vertical="center"/>
      <protection locked="0"/>
    </xf>
    <xf numFmtId="0" fontId="1" fillId="6" borderId="27" xfId="0" applyFont="1" applyFill="1" applyBorder="1" applyAlignment="1" applyProtection="1">
      <alignment horizontal="center" vertical="center"/>
      <protection locked="0"/>
    </xf>
    <xf numFmtId="0" fontId="16" fillId="5" borderId="66" xfId="0" applyFont="1" applyFill="1" applyBorder="1" applyAlignment="1" applyProtection="1">
      <alignment horizontal="center" vertical="center"/>
    </xf>
    <xf numFmtId="0" fontId="16" fillId="5" borderId="54" xfId="0" applyFont="1" applyFill="1" applyBorder="1" applyAlignment="1" applyProtection="1">
      <alignment horizontal="center" vertical="center"/>
    </xf>
    <xf numFmtId="0" fontId="16" fillId="5" borderId="55" xfId="0" applyFont="1" applyFill="1" applyBorder="1" applyAlignment="1" applyProtection="1">
      <alignment horizontal="center" vertical="center"/>
    </xf>
    <xf numFmtId="0" fontId="0" fillId="3" borderId="0" xfId="0" applyFill="1" applyBorder="1" applyAlignment="1" applyProtection="1">
      <alignment horizontal="right" vertical="center"/>
    </xf>
    <xf numFmtId="0" fontId="1" fillId="2" borderId="2" xfId="0" applyFont="1" applyFill="1" applyBorder="1" applyAlignment="1" applyProtection="1">
      <alignment horizontal="center" vertical="center"/>
      <protection locked="0"/>
    </xf>
    <xf numFmtId="0" fontId="3" fillId="3" borderId="0" xfId="0" applyFont="1" applyFill="1" applyBorder="1" applyAlignment="1" applyProtection="1">
      <alignment vertical="center" wrapText="1"/>
    </xf>
    <xf numFmtId="0" fontId="1" fillId="5" borderId="11" xfId="0" applyFont="1" applyFill="1" applyBorder="1" applyAlignment="1" applyProtection="1">
      <alignment vertical="center"/>
    </xf>
    <xf numFmtId="0" fontId="1" fillId="5" borderId="3" xfId="0" applyFont="1" applyFill="1" applyBorder="1" applyAlignment="1" applyProtection="1">
      <alignment vertical="center"/>
    </xf>
    <xf numFmtId="0" fontId="1" fillId="5" borderId="5" xfId="0" applyFont="1" applyFill="1" applyBorder="1" applyAlignment="1" applyProtection="1">
      <alignment vertical="center"/>
    </xf>
    <xf numFmtId="0" fontId="1" fillId="5" borderId="13" xfId="0" applyFont="1" applyFill="1" applyBorder="1" applyAlignment="1" applyProtection="1">
      <alignment vertical="center" wrapText="1"/>
    </xf>
    <xf numFmtId="0" fontId="1" fillId="5" borderId="49" xfId="0" applyFont="1" applyFill="1" applyBorder="1" applyAlignment="1" applyProtection="1">
      <alignment vertical="center" wrapText="1"/>
    </xf>
    <xf numFmtId="0" fontId="1" fillId="3" borderId="11" xfId="0" applyFont="1" applyFill="1" applyBorder="1" applyAlignment="1" applyProtection="1">
      <alignment horizontal="left" vertical="center" wrapText="1"/>
    </xf>
    <xf numFmtId="0" fontId="1" fillId="2" borderId="14"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4" fillId="5" borderId="3" xfId="0" applyFont="1" applyFill="1" applyBorder="1" applyAlignment="1" applyProtection="1">
      <alignment vertical="center" wrapText="1"/>
    </xf>
    <xf numFmtId="0" fontId="4" fillId="5" borderId="5" xfId="0" applyFont="1" applyFill="1" applyBorder="1" applyAlignment="1" applyProtection="1">
      <alignment vertical="center"/>
    </xf>
    <xf numFmtId="0" fontId="4" fillId="5" borderId="21" xfId="0" applyFont="1" applyFill="1" applyBorder="1" applyAlignment="1" applyProtection="1">
      <alignment vertical="center" wrapText="1"/>
    </xf>
    <xf numFmtId="0" fontId="4" fillId="5" borderId="30" xfId="0" applyFont="1" applyFill="1" applyBorder="1" applyAlignment="1" applyProtection="1">
      <alignment vertical="center"/>
    </xf>
    <xf numFmtId="0" fontId="4" fillId="5" borderId="16" xfId="0" applyFont="1" applyFill="1" applyBorder="1" applyAlignment="1" applyProtection="1">
      <alignment vertical="center"/>
    </xf>
    <xf numFmtId="0" fontId="0" fillId="5" borderId="46" xfId="0" applyFill="1" applyBorder="1" applyAlignment="1" applyProtection="1">
      <alignment vertical="center"/>
    </xf>
    <xf numFmtId="0" fontId="1" fillId="5" borderId="26" xfId="0" applyFont="1" applyFill="1" applyBorder="1" applyAlignment="1" applyProtection="1">
      <alignment vertical="center" wrapText="1"/>
    </xf>
    <xf numFmtId="0" fontId="4" fillId="5" borderId="26" xfId="0" applyFont="1" applyFill="1" applyBorder="1" applyAlignment="1" applyProtection="1">
      <alignment vertical="center" wrapText="1"/>
    </xf>
    <xf numFmtId="0" fontId="3" fillId="5" borderId="11" xfId="0" applyFont="1" applyFill="1" applyBorder="1" applyAlignment="1" applyProtection="1">
      <alignment horizontal="left" vertical="center" wrapText="1"/>
    </xf>
    <xf numFmtId="0" fontId="4" fillId="5" borderId="0" xfId="0" applyFont="1" applyFill="1" applyBorder="1" applyAlignment="1" applyProtection="1">
      <alignment horizontal="center" vertical="center"/>
    </xf>
    <xf numFmtId="0" fontId="0" fillId="5" borderId="0" xfId="0" applyFill="1" applyBorder="1" applyAlignment="1" applyProtection="1">
      <alignment horizontal="center" vertical="center"/>
    </xf>
    <xf numFmtId="0" fontId="0" fillId="3" borderId="0" xfId="0" applyFill="1" applyBorder="1" applyAlignment="1" applyProtection="1">
      <alignment horizontal="center"/>
    </xf>
    <xf numFmtId="0" fontId="0" fillId="5" borderId="0" xfId="0" applyFill="1" applyBorder="1" applyAlignment="1" applyProtection="1">
      <alignment horizontal="center" vertical="center" wrapText="1"/>
    </xf>
    <xf numFmtId="0" fontId="4" fillId="5" borderId="0" xfId="0" applyFont="1" applyFill="1" applyBorder="1" applyAlignment="1" applyProtection="1">
      <alignment horizontal="left" vertical="center"/>
    </xf>
    <xf numFmtId="0" fontId="0" fillId="5" borderId="0" xfId="0" applyFill="1" applyBorder="1" applyAlignment="1" applyProtection="1">
      <alignment horizontal="left" vertical="center"/>
    </xf>
    <xf numFmtId="0" fontId="0" fillId="3" borderId="36" xfId="0" applyFill="1" applyBorder="1" applyAlignment="1" applyProtection="1">
      <alignment horizontal="center" vertical="center"/>
    </xf>
    <xf numFmtId="0" fontId="6" fillId="5" borderId="0" xfId="0" applyFont="1" applyFill="1" applyBorder="1" applyAlignment="1" applyProtection="1">
      <alignment vertical="center"/>
    </xf>
    <xf numFmtId="0" fontId="2" fillId="5" borderId="0" xfId="0" applyFont="1" applyFill="1" applyBorder="1" applyAlignment="1" applyProtection="1">
      <alignment vertical="center"/>
    </xf>
    <xf numFmtId="0" fontId="4" fillId="3" borderId="12" xfId="0" applyFont="1" applyFill="1" applyBorder="1" applyAlignment="1" applyProtection="1">
      <alignment horizontal="center" vertical="center" wrapText="1"/>
    </xf>
    <xf numFmtId="0" fontId="0" fillId="3" borderId="0" xfId="0" applyFill="1" applyBorder="1" applyAlignment="1" applyProtection="1">
      <alignment horizontal="center" vertical="center" wrapText="1"/>
    </xf>
    <xf numFmtId="0" fontId="0" fillId="5" borderId="16" xfId="0" applyFill="1" applyBorder="1" applyAlignment="1" applyProtection="1">
      <alignment horizontal="center" vertical="center"/>
    </xf>
    <xf numFmtId="0" fontId="0" fillId="3" borderId="0" xfId="0" applyFill="1" applyBorder="1" applyAlignment="1" applyProtection="1">
      <alignment horizontal="right" vertical="center"/>
    </xf>
    <xf numFmtId="0" fontId="0" fillId="3" borderId="49" xfId="0" applyFill="1" applyBorder="1" applyAlignment="1" applyProtection="1">
      <alignment horizontal="center" vertical="center"/>
    </xf>
    <xf numFmtId="0" fontId="0" fillId="3" borderId="27" xfId="0" applyFill="1" applyBorder="1" applyAlignment="1" applyProtection="1">
      <alignment horizontal="center" vertical="center"/>
    </xf>
    <xf numFmtId="0" fontId="0" fillId="5" borderId="48" xfId="0" applyFill="1" applyBorder="1" applyAlignment="1" applyProtection="1">
      <alignment horizontal="center" vertical="center"/>
    </xf>
    <xf numFmtId="0" fontId="4" fillId="3" borderId="37" xfId="0" applyFont="1" applyFill="1" applyBorder="1" applyAlignment="1" applyProtection="1">
      <alignment horizontal="left" vertical="center"/>
    </xf>
    <xf numFmtId="0" fontId="4" fillId="5" borderId="0" xfId="0" applyFont="1" applyFill="1" applyBorder="1" applyAlignment="1" applyProtection="1">
      <alignment horizontal="right" vertical="center"/>
    </xf>
    <xf numFmtId="0" fontId="0" fillId="5" borderId="0" xfId="0" applyFill="1" applyBorder="1" applyAlignment="1" applyProtection="1">
      <alignment horizontal="right" vertical="center"/>
    </xf>
    <xf numFmtId="0" fontId="0" fillId="5" borderId="0" xfId="0" applyFill="1" applyBorder="1" applyAlignment="1" applyProtection="1">
      <alignment horizontal="center" vertical="center" shrinkToFit="1"/>
    </xf>
    <xf numFmtId="0" fontId="3" fillId="3" borderId="0" xfId="0" applyFont="1" applyFill="1" applyBorder="1" applyAlignment="1" applyProtection="1">
      <alignment horizontal="left" vertical="center"/>
    </xf>
    <xf numFmtId="0" fontId="4" fillId="5" borderId="44" xfId="0" applyFont="1" applyFill="1" applyBorder="1" applyAlignment="1" applyProtection="1">
      <alignment horizontal="left" vertical="center"/>
    </xf>
    <xf numFmtId="0" fontId="0" fillId="5" borderId="44" xfId="0" applyFill="1" applyBorder="1" applyAlignment="1" applyProtection="1">
      <alignment horizontal="left" vertical="center"/>
    </xf>
    <xf numFmtId="0" fontId="0" fillId="6" borderId="35" xfId="0" applyFill="1" applyBorder="1" applyAlignment="1" applyProtection="1">
      <alignment horizontal="center" vertical="center"/>
    </xf>
    <xf numFmtId="0" fontId="4" fillId="3" borderId="0" xfId="0" applyFont="1" applyFill="1" applyBorder="1" applyAlignment="1" applyProtection="1">
      <alignment horizontal="right" vertical="center"/>
    </xf>
    <xf numFmtId="0" fontId="0" fillId="3" borderId="44" xfId="0" applyFill="1" applyBorder="1" applyAlignment="1" applyProtection="1">
      <alignment horizontal="left" vertical="center"/>
    </xf>
    <xf numFmtId="0" fontId="1" fillId="3" borderId="70" xfId="0" applyFont="1" applyFill="1" applyBorder="1" applyAlignment="1" applyProtection="1">
      <alignment horizontal="center" vertical="center"/>
    </xf>
    <xf numFmtId="0" fontId="16" fillId="5" borderId="16" xfId="0" applyFont="1" applyFill="1" applyBorder="1" applyAlignment="1" applyProtection="1">
      <alignment horizontal="center" vertical="center"/>
      <protection locked="0"/>
    </xf>
    <xf numFmtId="0" fontId="0" fillId="6" borderId="27" xfId="0" applyFill="1" applyBorder="1" applyAlignment="1" applyProtection="1">
      <alignment horizontal="center" vertical="center"/>
    </xf>
    <xf numFmtId="0" fontId="0" fillId="5" borderId="59" xfId="0" applyFill="1" applyBorder="1" applyAlignment="1" applyProtection="1">
      <alignment horizontal="center" vertical="center"/>
    </xf>
    <xf numFmtId="0" fontId="3" fillId="7" borderId="20" xfId="0" applyFont="1" applyFill="1" applyBorder="1" applyAlignment="1" applyProtection="1">
      <alignment horizontal="center" vertical="center"/>
      <protection locked="0"/>
    </xf>
    <xf numFmtId="0" fontId="16" fillId="4" borderId="30" xfId="0" applyFont="1" applyFill="1" applyBorder="1" applyAlignment="1" applyProtection="1">
      <alignment horizontal="center" vertical="center"/>
      <protection locked="0"/>
    </xf>
    <xf numFmtId="0" fontId="1" fillId="6" borderId="33" xfId="0" applyFont="1" applyFill="1" applyBorder="1" applyAlignment="1" applyProtection="1">
      <alignment vertical="center"/>
      <protection locked="0"/>
    </xf>
    <xf numFmtId="0" fontId="1" fillId="6" borderId="9" xfId="0" applyFont="1" applyFill="1" applyBorder="1" applyAlignment="1" applyProtection="1">
      <alignment vertical="center"/>
      <protection locked="0"/>
    </xf>
    <xf numFmtId="0" fontId="1" fillId="6" borderId="28" xfId="0" applyFont="1" applyFill="1" applyBorder="1" applyAlignment="1" applyProtection="1">
      <alignment vertical="center"/>
      <protection locked="0"/>
    </xf>
    <xf numFmtId="0" fontId="16" fillId="8" borderId="17" xfId="0" applyFont="1" applyFill="1" applyBorder="1" applyAlignment="1" applyProtection="1">
      <alignment horizontal="center" vertical="center"/>
      <protection locked="0"/>
    </xf>
    <xf numFmtId="0" fontId="1" fillId="6" borderId="50" xfId="0" applyFont="1" applyFill="1" applyBorder="1" applyAlignment="1" applyProtection="1">
      <alignment vertical="center"/>
      <protection locked="0"/>
    </xf>
    <xf numFmtId="0" fontId="1" fillId="6" borderId="1" xfId="0" applyFont="1" applyFill="1" applyBorder="1" applyAlignment="1" applyProtection="1">
      <alignment vertical="center"/>
      <protection locked="0"/>
    </xf>
    <xf numFmtId="0" fontId="1" fillId="6" borderId="4" xfId="0" applyFont="1" applyFill="1" applyBorder="1" applyAlignment="1" applyProtection="1">
      <alignment vertical="center"/>
      <protection locked="0"/>
    </xf>
    <xf numFmtId="0" fontId="16" fillId="8" borderId="18" xfId="0" applyFont="1" applyFill="1" applyBorder="1" applyAlignment="1" applyProtection="1">
      <alignment horizontal="center" vertical="center"/>
      <protection locked="0"/>
    </xf>
    <xf numFmtId="0" fontId="4" fillId="6" borderId="1" xfId="0" applyFont="1" applyFill="1" applyBorder="1" applyAlignment="1" applyProtection="1">
      <alignment vertical="center"/>
      <protection locked="0"/>
    </xf>
    <xf numFmtId="0" fontId="4" fillId="6" borderId="4" xfId="0" applyFont="1" applyFill="1" applyBorder="1" applyAlignment="1" applyProtection="1">
      <alignment vertical="center"/>
      <protection locked="0"/>
    </xf>
    <xf numFmtId="0" fontId="1" fillId="6" borderId="48" xfId="0" applyFont="1" applyFill="1" applyBorder="1" applyAlignment="1" applyProtection="1">
      <alignment vertical="center"/>
      <protection locked="0"/>
    </xf>
    <xf numFmtId="0" fontId="4" fillId="6" borderId="6" xfId="0" applyFont="1" applyFill="1" applyBorder="1" applyAlignment="1" applyProtection="1">
      <alignment vertical="center"/>
      <protection locked="0"/>
    </xf>
    <xf numFmtId="0" fontId="4" fillId="6" borderId="7" xfId="0" applyFont="1" applyFill="1" applyBorder="1" applyAlignment="1" applyProtection="1">
      <alignment vertical="center"/>
      <protection locked="0"/>
    </xf>
    <xf numFmtId="0" fontId="16" fillId="8" borderId="19" xfId="0" applyFont="1" applyFill="1" applyBorder="1" applyAlignment="1" applyProtection="1">
      <alignment horizontal="center" vertical="center"/>
      <protection locked="0"/>
    </xf>
    <xf numFmtId="0" fontId="1" fillId="6" borderId="28" xfId="0" applyFont="1" applyFill="1" applyBorder="1" applyAlignment="1" applyProtection="1">
      <alignment horizontal="center" vertical="center"/>
      <protection locked="0"/>
    </xf>
    <xf numFmtId="0" fontId="1" fillId="6" borderId="4" xfId="0" applyFont="1" applyFill="1" applyBorder="1" applyAlignment="1" applyProtection="1">
      <alignment horizontal="center" vertical="center"/>
      <protection locked="0"/>
    </xf>
    <xf numFmtId="0" fontId="1" fillId="6" borderId="7" xfId="0" applyFont="1" applyFill="1" applyBorder="1" applyAlignment="1" applyProtection="1">
      <alignment horizontal="center" vertical="center"/>
      <protection locked="0"/>
    </xf>
    <xf numFmtId="0" fontId="16" fillId="9" borderId="31" xfId="0" applyFont="1" applyFill="1" applyBorder="1" applyAlignment="1" applyProtection="1">
      <alignment horizontal="center" vertical="center"/>
    </xf>
    <xf numFmtId="0" fontId="16" fillId="9" borderId="59" xfId="0" applyFont="1" applyFill="1" applyBorder="1" applyAlignment="1" applyProtection="1">
      <alignment horizontal="center" vertical="center"/>
    </xf>
    <xf numFmtId="0" fontId="16" fillId="9" borderId="58" xfId="0" applyFont="1" applyFill="1" applyBorder="1" applyAlignment="1" applyProtection="1">
      <alignment horizontal="center" vertical="center"/>
    </xf>
    <xf numFmtId="0" fontId="16" fillId="9" borderId="11" xfId="0" applyFont="1" applyFill="1" applyBorder="1" applyAlignment="1" applyProtection="1">
      <alignment horizontal="center" vertical="center"/>
    </xf>
    <xf numFmtId="0" fontId="16" fillId="9" borderId="12" xfId="0" applyFont="1" applyFill="1" applyBorder="1" applyAlignment="1" applyProtection="1">
      <alignment horizontal="center" vertical="center"/>
    </xf>
    <xf numFmtId="0" fontId="16" fillId="9" borderId="9" xfId="0" applyFont="1" applyFill="1" applyBorder="1" applyAlignment="1" applyProtection="1">
      <alignment horizontal="center" vertical="center"/>
    </xf>
    <xf numFmtId="0" fontId="16" fillId="9" borderId="33" xfId="0" applyFont="1" applyFill="1" applyBorder="1" applyAlignment="1" applyProtection="1">
      <alignment horizontal="center" vertical="center"/>
    </xf>
    <xf numFmtId="0" fontId="16" fillId="9" borderId="3" xfId="0" applyFont="1" applyFill="1" applyBorder="1" applyAlignment="1" applyProtection="1">
      <alignment horizontal="center" vertical="center"/>
    </xf>
    <xf numFmtId="0" fontId="16" fillId="9" borderId="1" xfId="0" applyFont="1" applyFill="1" applyBorder="1" applyAlignment="1" applyProtection="1">
      <alignment horizontal="center" vertical="center"/>
    </xf>
    <xf numFmtId="0" fontId="16" fillId="9" borderId="50" xfId="0" applyFont="1" applyFill="1" applyBorder="1" applyAlignment="1" applyProtection="1">
      <alignment horizontal="center" vertical="center"/>
    </xf>
    <xf numFmtId="0" fontId="16" fillId="9" borderId="5" xfId="0" applyFont="1" applyFill="1" applyBorder="1" applyAlignment="1" applyProtection="1">
      <alignment horizontal="center" vertical="center"/>
    </xf>
    <xf numFmtId="0" fontId="16" fillId="9" borderId="6" xfId="0" applyFont="1" applyFill="1" applyBorder="1" applyAlignment="1" applyProtection="1">
      <alignment horizontal="center" vertical="center"/>
    </xf>
    <xf numFmtId="0" fontId="16" fillId="9" borderId="22" xfId="0" applyFont="1" applyFill="1" applyBorder="1" applyAlignment="1" applyProtection="1">
      <alignment horizontal="center" vertical="center"/>
    </xf>
    <xf numFmtId="0" fontId="16" fillId="9" borderId="29" xfId="0" applyFont="1" applyFill="1" applyBorder="1" applyAlignment="1" applyProtection="1">
      <alignment horizontal="center" vertical="center"/>
    </xf>
    <xf numFmtId="0" fontId="16" fillId="9" borderId="66" xfId="0" applyFont="1" applyFill="1" applyBorder="1" applyAlignment="1" applyProtection="1">
      <alignment horizontal="center" vertical="center"/>
    </xf>
    <xf numFmtId="0" fontId="16" fillId="9" borderId="37" xfId="0" applyFont="1" applyFill="1" applyBorder="1" applyAlignment="1" applyProtection="1">
      <alignment horizontal="center" vertical="center"/>
    </xf>
    <xf numFmtId="0" fontId="16" fillId="9" borderId="54" xfId="0" applyFont="1" applyFill="1" applyBorder="1" applyAlignment="1" applyProtection="1">
      <alignment horizontal="center" vertical="center"/>
    </xf>
    <xf numFmtId="0" fontId="16" fillId="9" borderId="40" xfId="0" applyFont="1" applyFill="1" applyBorder="1" applyAlignment="1" applyProtection="1">
      <alignment horizontal="center" vertical="center"/>
    </xf>
    <xf numFmtId="0" fontId="16" fillId="9" borderId="55" xfId="0" applyFont="1" applyFill="1" applyBorder="1" applyAlignment="1" applyProtection="1">
      <alignment horizontal="center" vertical="center"/>
    </xf>
    <xf numFmtId="0" fontId="16" fillId="9" borderId="41" xfId="0" applyFont="1" applyFill="1" applyBorder="1" applyAlignment="1" applyProtection="1">
      <alignment horizontal="center" vertical="center"/>
    </xf>
    <xf numFmtId="0" fontId="16" fillId="9" borderId="36" xfId="0" applyFont="1" applyFill="1" applyBorder="1" applyAlignment="1" applyProtection="1">
      <alignment horizontal="center" vertical="center"/>
    </xf>
    <xf numFmtId="0" fontId="16" fillId="9" borderId="27" xfId="0" applyFont="1" applyFill="1" applyBorder="1" applyAlignment="1" applyProtection="1">
      <alignment horizontal="center" vertical="center"/>
    </xf>
    <xf numFmtId="0" fontId="0" fillId="5" borderId="0" xfId="0" applyFill="1" applyBorder="1" applyAlignment="1" applyProtection="1">
      <alignment horizontal="center" vertical="center"/>
    </xf>
    <xf numFmtId="0" fontId="3" fillId="3" borderId="37" xfId="0" applyFont="1" applyFill="1" applyBorder="1" applyAlignment="1" applyProtection="1">
      <alignment horizontal="center" vertical="center" wrapText="1"/>
    </xf>
    <xf numFmtId="0" fontId="0" fillId="5" borderId="41" xfId="0" applyFill="1" applyBorder="1" applyAlignment="1" applyProtection="1">
      <alignment horizontal="center" vertical="center"/>
    </xf>
    <xf numFmtId="0" fontId="4" fillId="5" borderId="37" xfId="0" applyFont="1" applyFill="1" applyBorder="1" applyAlignment="1" applyProtection="1">
      <alignment horizontal="left" vertical="center"/>
    </xf>
    <xf numFmtId="0" fontId="4" fillId="5" borderId="66" xfId="0" applyFont="1" applyFill="1" applyBorder="1" applyAlignment="1" applyProtection="1">
      <alignment horizontal="left" vertical="center"/>
    </xf>
    <xf numFmtId="0" fontId="4" fillId="5" borderId="61" xfId="0" applyFont="1" applyFill="1" applyBorder="1" applyAlignment="1" applyProtection="1">
      <alignment horizontal="left" vertical="center"/>
    </xf>
    <xf numFmtId="0" fontId="3" fillId="3" borderId="0" xfId="0" applyFont="1" applyFill="1" applyAlignment="1" applyProtection="1">
      <alignment horizontal="left" vertical="center"/>
    </xf>
    <xf numFmtId="0" fontId="4" fillId="5" borderId="0" xfId="0" applyFont="1" applyFill="1" applyBorder="1" applyAlignment="1" applyProtection="1">
      <alignment horizontal="center" vertical="center"/>
    </xf>
    <xf numFmtId="0" fontId="0" fillId="5" borderId="0" xfId="0" applyFill="1" applyBorder="1" applyAlignment="1" applyProtection="1">
      <alignment horizontal="center" vertical="center"/>
    </xf>
    <xf numFmtId="0" fontId="3" fillId="6" borderId="37" xfId="0" applyFont="1" applyFill="1" applyBorder="1" applyAlignment="1" applyProtection="1">
      <alignment horizontal="center" vertical="center"/>
      <protection locked="0"/>
    </xf>
    <xf numFmtId="0" fontId="3" fillId="6" borderId="66" xfId="0" applyFont="1" applyFill="1" applyBorder="1" applyAlignment="1" applyProtection="1">
      <alignment horizontal="center" vertical="center"/>
      <protection locked="0"/>
    </xf>
    <xf numFmtId="0" fontId="3" fillId="6" borderId="61" xfId="0" applyFont="1" applyFill="1" applyBorder="1" applyAlignment="1" applyProtection="1">
      <alignment horizontal="center" vertical="center"/>
      <protection locked="0"/>
    </xf>
    <xf numFmtId="0" fontId="0" fillId="5" borderId="0" xfId="0" applyFill="1" applyBorder="1" applyAlignment="1" applyProtection="1">
      <alignment horizontal="left"/>
    </xf>
    <xf numFmtId="0" fontId="1" fillId="2" borderId="35" xfId="0" applyFont="1" applyFill="1" applyBorder="1" applyAlignment="1" applyProtection="1">
      <alignment horizontal="left" vertical="center"/>
      <protection locked="0"/>
    </xf>
    <xf numFmtId="0" fontId="0" fillId="2" borderId="16" xfId="0" applyFill="1" applyBorder="1" applyAlignment="1" applyProtection="1">
      <alignment horizontal="left" vertical="center"/>
      <protection locked="0"/>
    </xf>
    <xf numFmtId="0" fontId="0" fillId="2" borderId="46" xfId="0" applyFill="1" applyBorder="1" applyAlignment="1" applyProtection="1">
      <alignment horizontal="left" vertical="center"/>
      <protection locked="0"/>
    </xf>
    <xf numFmtId="0" fontId="4" fillId="3" borderId="25" xfId="0" applyFont="1" applyFill="1" applyBorder="1" applyAlignment="1" applyProtection="1">
      <alignment horizontal="center" vertical="center"/>
    </xf>
    <xf numFmtId="0" fontId="0" fillId="3" borderId="36" xfId="0" applyFill="1" applyBorder="1" applyAlignment="1" applyProtection="1">
      <alignment horizontal="center" vertical="center"/>
    </xf>
    <xf numFmtId="0" fontId="0" fillId="4" borderId="36" xfId="0" applyFill="1" applyBorder="1" applyAlignment="1" applyProtection="1">
      <alignment horizontal="center" vertical="center"/>
      <protection locked="0"/>
    </xf>
    <xf numFmtId="0" fontId="0" fillId="4" borderId="27" xfId="0" applyFill="1" applyBorder="1" applyAlignment="1" applyProtection="1">
      <alignment horizontal="center" vertical="center"/>
      <protection locked="0"/>
    </xf>
    <xf numFmtId="0" fontId="4" fillId="5" borderId="30" xfId="0" applyFont="1" applyFill="1" applyBorder="1" applyAlignment="1" applyProtection="1">
      <alignment horizontal="left" vertical="center"/>
    </xf>
    <xf numFmtId="0" fontId="4" fillId="5" borderId="16" xfId="0" applyFont="1" applyFill="1" applyBorder="1" applyAlignment="1" applyProtection="1">
      <alignment horizontal="left" vertical="center"/>
    </xf>
    <xf numFmtId="0" fontId="4" fillId="5" borderId="58" xfId="0" applyFont="1" applyFill="1" applyBorder="1" applyAlignment="1" applyProtection="1">
      <alignment horizontal="left" vertical="center"/>
    </xf>
    <xf numFmtId="0" fontId="0" fillId="3" borderId="0" xfId="0" applyFill="1" applyBorder="1" applyAlignment="1" applyProtection="1">
      <alignment horizontal="center"/>
    </xf>
    <xf numFmtId="0" fontId="0" fillId="6" borderId="41" xfId="0" applyFill="1" applyBorder="1" applyAlignment="1" applyProtection="1">
      <alignment horizontal="center"/>
      <protection locked="0"/>
    </xf>
    <xf numFmtId="0" fontId="0" fillId="6" borderId="55" xfId="0" applyFill="1" applyBorder="1" applyAlignment="1" applyProtection="1">
      <alignment horizontal="center"/>
      <protection locked="0"/>
    </xf>
    <xf numFmtId="0" fontId="0" fillId="6" borderId="68" xfId="0" applyFill="1" applyBorder="1" applyAlignment="1" applyProtection="1">
      <alignment horizontal="center"/>
      <protection locked="0"/>
    </xf>
    <xf numFmtId="0" fontId="0" fillId="6" borderId="40" xfId="0" applyFill="1" applyBorder="1" applyAlignment="1" applyProtection="1">
      <alignment horizontal="center" vertical="center"/>
      <protection locked="0"/>
    </xf>
    <xf numFmtId="0" fontId="0" fillId="6" borderId="54" xfId="0" applyFill="1" applyBorder="1" applyAlignment="1" applyProtection="1">
      <alignment horizontal="center" vertical="center"/>
      <protection locked="0"/>
    </xf>
    <xf numFmtId="0" fontId="0" fillId="6" borderId="53" xfId="0" applyFill="1" applyBorder="1" applyAlignment="1" applyProtection="1">
      <alignment horizontal="center" vertical="center"/>
      <protection locked="0"/>
    </xf>
    <xf numFmtId="0" fontId="0" fillId="6" borderId="41" xfId="0" applyFill="1" applyBorder="1" applyAlignment="1" applyProtection="1">
      <alignment horizontal="center" vertical="center"/>
      <protection locked="0"/>
    </xf>
    <xf numFmtId="0" fontId="0" fillId="6" borderId="55" xfId="0" applyFill="1" applyBorder="1" applyAlignment="1" applyProtection="1">
      <alignment horizontal="center" vertical="center"/>
      <protection locked="0"/>
    </xf>
    <xf numFmtId="0" fontId="0" fillId="6" borderId="68" xfId="0" applyFill="1" applyBorder="1" applyAlignment="1" applyProtection="1">
      <alignment horizontal="center" vertical="center"/>
      <protection locked="0"/>
    </xf>
    <xf numFmtId="0" fontId="0" fillId="5" borderId="0" xfId="0" applyFill="1" applyBorder="1" applyAlignment="1" applyProtection="1">
      <alignment horizontal="center" vertical="center" wrapText="1"/>
    </xf>
    <xf numFmtId="0" fontId="4" fillId="5" borderId="0" xfId="0" applyFont="1" applyFill="1" applyBorder="1" applyAlignment="1" applyProtection="1">
      <alignment horizontal="left" vertical="center"/>
    </xf>
    <xf numFmtId="0" fontId="0" fillId="5" borderId="0" xfId="0" applyFill="1" applyBorder="1" applyAlignment="1" applyProtection="1">
      <alignment horizontal="left" vertical="center"/>
    </xf>
    <xf numFmtId="0" fontId="2" fillId="5" borderId="6" xfId="0" applyFont="1" applyFill="1" applyBorder="1" applyAlignment="1" applyProtection="1">
      <alignment horizontal="left" vertical="center"/>
    </xf>
    <xf numFmtId="0" fontId="2" fillId="5" borderId="7" xfId="0" applyFont="1" applyFill="1" applyBorder="1" applyAlignment="1" applyProtection="1">
      <alignment horizontal="left" vertical="center"/>
    </xf>
    <xf numFmtId="0" fontId="2" fillId="5" borderId="1" xfId="0" applyFont="1" applyFill="1" applyBorder="1" applyAlignment="1" applyProtection="1">
      <alignment horizontal="left" vertical="center"/>
    </xf>
    <xf numFmtId="0" fontId="2" fillId="5" borderId="4" xfId="0" applyFont="1" applyFill="1" applyBorder="1" applyAlignment="1" applyProtection="1">
      <alignment horizontal="left" vertical="center"/>
    </xf>
    <xf numFmtId="0" fontId="2" fillId="5" borderId="12" xfId="0" applyFont="1" applyFill="1" applyBorder="1" applyAlignment="1" applyProtection="1">
      <alignment horizontal="left" vertical="center"/>
    </xf>
    <xf numFmtId="0" fontId="2" fillId="5" borderId="13" xfId="0" applyFont="1" applyFill="1" applyBorder="1" applyAlignment="1" applyProtection="1">
      <alignment horizontal="left" vertical="center"/>
    </xf>
    <xf numFmtId="0" fontId="0" fillId="2" borderId="5" xfId="0" applyFill="1" applyBorder="1" applyAlignment="1" applyProtection="1">
      <alignment horizontal="left" vertical="center" indent="2"/>
    </xf>
    <xf numFmtId="0" fontId="0" fillId="2" borderId="6" xfId="0" applyFill="1" applyBorder="1" applyAlignment="1" applyProtection="1">
      <alignment horizontal="left" vertical="center" indent="2"/>
    </xf>
    <xf numFmtId="0" fontId="2" fillId="6" borderId="37" xfId="0" applyFont="1" applyFill="1" applyBorder="1" applyAlignment="1" applyProtection="1">
      <alignment horizontal="center" vertical="center"/>
      <protection locked="0"/>
    </xf>
    <xf numFmtId="0" fontId="2" fillId="6" borderId="66" xfId="0" applyFont="1" applyFill="1" applyBorder="1" applyAlignment="1" applyProtection="1">
      <alignment horizontal="center" vertical="center"/>
      <protection locked="0"/>
    </xf>
    <xf numFmtId="0" fontId="2" fillId="6" borderId="61" xfId="0" applyFont="1" applyFill="1" applyBorder="1" applyAlignment="1" applyProtection="1">
      <alignment horizontal="center" vertical="center"/>
      <protection locked="0"/>
    </xf>
    <xf numFmtId="0" fontId="0" fillId="6" borderId="37" xfId="0" applyFill="1" applyBorder="1" applyAlignment="1" applyProtection="1">
      <alignment horizontal="center" vertical="center"/>
      <protection locked="0"/>
    </xf>
    <xf numFmtId="0" fontId="0" fillId="6" borderId="66" xfId="0" applyFill="1" applyBorder="1" applyAlignment="1" applyProtection="1">
      <alignment horizontal="center" vertical="center"/>
      <protection locked="0"/>
    </xf>
    <xf numFmtId="0" fontId="0" fillId="6" borderId="61" xfId="0" applyFill="1" applyBorder="1" applyAlignment="1" applyProtection="1">
      <alignment horizontal="center" vertical="center"/>
      <protection locked="0"/>
    </xf>
    <xf numFmtId="0" fontId="0" fillId="2" borderId="3" xfId="0" applyFill="1" applyBorder="1" applyAlignment="1" applyProtection="1">
      <alignment horizontal="left" vertical="center" indent="2"/>
    </xf>
    <xf numFmtId="0" fontId="0" fillId="2" borderId="1" xfId="0" applyFill="1" applyBorder="1" applyAlignment="1" applyProtection="1">
      <alignment horizontal="left" vertical="center" indent="2"/>
    </xf>
    <xf numFmtId="0" fontId="4" fillId="2" borderId="26" xfId="0" applyFont="1" applyFill="1" applyBorder="1" applyAlignment="1" applyProtection="1">
      <alignment horizontal="left" vertical="center" indent="2"/>
    </xf>
    <xf numFmtId="0" fontId="4" fillId="2" borderId="9" xfId="0" applyFont="1" applyFill="1" applyBorder="1" applyAlignment="1" applyProtection="1">
      <alignment horizontal="left" vertical="center" indent="2"/>
    </xf>
    <xf numFmtId="0" fontId="4" fillId="5" borderId="16" xfId="0" applyFont="1" applyFill="1" applyBorder="1" applyAlignment="1" applyProtection="1">
      <alignment horizontal="center" vertical="center"/>
    </xf>
    <xf numFmtId="0" fontId="0" fillId="5" borderId="58" xfId="0" applyFill="1" applyBorder="1" applyAlignment="1" applyProtection="1">
      <alignment horizontal="center" vertical="center"/>
    </xf>
    <xf numFmtId="0" fontId="1" fillId="3" borderId="37" xfId="0" applyFont="1" applyFill="1" applyBorder="1" applyAlignment="1" applyProtection="1">
      <alignment horizontal="center" vertical="center"/>
    </xf>
    <xf numFmtId="0" fontId="0" fillId="3" borderId="66" xfId="0" applyFill="1" applyBorder="1" applyAlignment="1" applyProtection="1">
      <alignment horizontal="center" vertical="center"/>
    </xf>
    <xf numFmtId="0" fontId="0" fillId="3" borderId="61" xfId="0" applyFill="1" applyBorder="1" applyAlignment="1" applyProtection="1">
      <alignment horizontal="center" vertical="center"/>
    </xf>
    <xf numFmtId="0" fontId="3" fillId="3" borderId="30" xfId="0" applyFont="1" applyFill="1" applyBorder="1" applyAlignment="1" applyProtection="1">
      <alignment horizontal="center" vertical="center" wrapText="1"/>
    </xf>
    <xf numFmtId="0" fontId="3" fillId="3" borderId="16" xfId="0" applyFont="1" applyFill="1" applyBorder="1" applyAlignment="1" applyProtection="1">
      <alignment horizontal="center" vertical="center" wrapText="1"/>
    </xf>
    <xf numFmtId="0" fontId="3" fillId="3" borderId="46" xfId="0" applyFont="1" applyFill="1" applyBorder="1" applyAlignment="1" applyProtection="1">
      <alignment horizontal="center" vertical="center" wrapText="1"/>
    </xf>
    <xf numFmtId="0" fontId="4" fillId="3" borderId="52" xfId="0" applyFont="1" applyFill="1" applyBorder="1" applyAlignment="1" applyProtection="1">
      <alignment horizontal="center" vertical="center" wrapText="1"/>
    </xf>
    <xf numFmtId="0" fontId="4" fillId="3" borderId="34" xfId="0" applyFont="1" applyFill="1" applyBorder="1" applyAlignment="1" applyProtection="1">
      <alignment horizontal="center" vertical="center" wrapText="1"/>
    </xf>
    <xf numFmtId="0" fontId="4" fillId="3" borderId="63" xfId="0" applyFont="1" applyFill="1" applyBorder="1" applyAlignment="1" applyProtection="1">
      <alignment horizontal="center" vertical="center" wrapText="1"/>
    </xf>
    <xf numFmtId="0" fontId="6" fillId="5" borderId="0" xfId="0" applyFont="1" applyFill="1" applyBorder="1" applyAlignment="1" applyProtection="1">
      <alignment vertical="center"/>
    </xf>
    <xf numFmtId="0" fontId="2" fillId="5" borderId="0" xfId="0" applyFont="1" applyFill="1" applyBorder="1" applyAlignment="1" applyProtection="1">
      <alignment vertical="center"/>
    </xf>
    <xf numFmtId="0" fontId="0" fillId="2" borderId="1" xfId="0" applyFill="1" applyBorder="1" applyAlignment="1" applyProtection="1">
      <alignment horizontal="center"/>
      <protection locked="0"/>
    </xf>
    <xf numFmtId="0" fontId="0" fillId="2" borderId="4" xfId="0" applyFill="1" applyBorder="1" applyAlignment="1" applyProtection="1">
      <alignment horizontal="center"/>
      <protection locked="0"/>
    </xf>
    <xf numFmtId="0" fontId="0" fillId="2" borderId="6" xfId="0" applyFill="1" applyBorder="1" applyAlignment="1" applyProtection="1">
      <alignment horizontal="center"/>
    </xf>
    <xf numFmtId="0" fontId="0" fillId="2" borderId="7" xfId="0" applyFill="1" applyBorder="1" applyAlignment="1" applyProtection="1">
      <alignment horizontal="center"/>
    </xf>
    <xf numFmtId="0" fontId="0" fillId="2" borderId="10" xfId="0" applyFill="1" applyBorder="1" applyAlignment="1" applyProtection="1">
      <alignment horizontal="center"/>
    </xf>
    <xf numFmtId="0" fontId="0" fillId="2" borderId="78" xfId="0" applyFill="1" applyBorder="1" applyAlignment="1" applyProtection="1">
      <alignment horizontal="center"/>
    </xf>
    <xf numFmtId="0" fontId="0" fillId="2" borderId="2" xfId="0" applyFill="1" applyBorder="1" applyAlignment="1" applyProtection="1">
      <alignment horizontal="center"/>
      <protection locked="0"/>
    </xf>
    <xf numFmtId="0" fontId="0" fillId="2" borderId="1" xfId="0" applyFill="1" applyBorder="1" applyAlignment="1" applyProtection="1">
      <alignment horizontal="center"/>
    </xf>
    <xf numFmtId="0" fontId="0" fillId="2" borderId="4" xfId="0" applyFill="1" applyBorder="1" applyAlignment="1" applyProtection="1">
      <alignment horizontal="center"/>
    </xf>
    <xf numFmtId="0" fontId="0" fillId="3" borderId="43" xfId="0" applyFill="1" applyBorder="1" applyAlignment="1" applyProtection="1">
      <alignment horizontal="center" vertical="center" wrapText="1"/>
    </xf>
    <xf numFmtId="0" fontId="0" fillId="3" borderId="66" xfId="0" applyFill="1" applyBorder="1" applyAlignment="1" applyProtection="1">
      <alignment horizontal="center" vertical="center" wrapText="1"/>
    </xf>
    <xf numFmtId="0" fontId="0" fillId="5" borderId="8" xfId="0" applyFill="1" applyBorder="1" applyAlignment="1" applyProtection="1">
      <alignment horizontal="center"/>
    </xf>
    <xf numFmtId="0" fontId="0" fillId="5" borderId="55" xfId="0" applyFill="1" applyBorder="1" applyAlignment="1" applyProtection="1">
      <alignment horizontal="center"/>
    </xf>
    <xf numFmtId="0" fontId="0" fillId="2" borderId="10" xfId="0" applyFill="1" applyBorder="1" applyAlignment="1" applyProtection="1">
      <alignment horizontal="center"/>
      <protection locked="0"/>
    </xf>
    <xf numFmtId="0" fontId="0" fillId="2" borderId="60" xfId="0" applyFill="1" applyBorder="1" applyAlignment="1" applyProtection="1">
      <alignment horizontal="center"/>
      <protection locked="0"/>
    </xf>
    <xf numFmtId="0" fontId="0" fillId="2" borderId="54" xfId="0" applyFill="1" applyBorder="1" applyAlignment="1" applyProtection="1">
      <alignment horizontal="center"/>
      <protection locked="0"/>
    </xf>
    <xf numFmtId="0" fontId="0" fillId="5" borderId="6" xfId="0" applyFill="1" applyBorder="1" applyAlignment="1" applyProtection="1">
      <alignment horizontal="center"/>
    </xf>
    <xf numFmtId="0" fontId="0" fillId="2" borderId="6" xfId="0" applyFill="1" applyBorder="1" applyAlignment="1" applyProtection="1">
      <alignment horizontal="center"/>
      <protection locked="0"/>
    </xf>
    <xf numFmtId="0" fontId="0" fillId="2" borderId="8" xfId="0" applyFill="1" applyBorder="1" applyAlignment="1" applyProtection="1">
      <alignment horizontal="center"/>
      <protection locked="0"/>
    </xf>
    <xf numFmtId="0" fontId="4" fillId="3" borderId="12" xfId="0" applyFont="1" applyFill="1" applyBorder="1" applyAlignment="1" applyProtection="1">
      <alignment horizontal="center" vertical="center" wrapText="1"/>
    </xf>
    <xf numFmtId="0" fontId="0" fillId="2" borderId="7" xfId="0" applyFill="1" applyBorder="1" applyAlignment="1" applyProtection="1">
      <alignment horizontal="center"/>
      <protection locked="0"/>
    </xf>
    <xf numFmtId="0" fontId="4" fillId="3" borderId="52" xfId="0" applyFont="1" applyFill="1" applyBorder="1" applyAlignment="1" applyProtection="1">
      <alignment horizontal="left"/>
    </xf>
    <xf numFmtId="0" fontId="4" fillId="3" borderId="34" xfId="0" applyFont="1" applyFill="1" applyBorder="1" applyAlignment="1" applyProtection="1">
      <alignment horizontal="left"/>
    </xf>
    <xf numFmtId="0" fontId="4" fillId="3" borderId="63" xfId="0" applyFont="1" applyFill="1" applyBorder="1" applyAlignment="1" applyProtection="1">
      <alignment horizontal="left"/>
    </xf>
    <xf numFmtId="0" fontId="0" fillId="2" borderId="30" xfId="0" applyFill="1" applyBorder="1" applyAlignment="1" applyProtection="1">
      <alignment horizontal="center" vertical="center"/>
      <protection locked="0"/>
    </xf>
    <xf numFmtId="0" fontId="0" fillId="2" borderId="16" xfId="0" applyFill="1" applyBorder="1" applyAlignment="1" applyProtection="1">
      <alignment horizontal="center" vertical="center"/>
      <protection locked="0"/>
    </xf>
    <xf numFmtId="0" fontId="0" fillId="2" borderId="46" xfId="0" applyFill="1" applyBorder="1" applyAlignment="1" applyProtection="1">
      <alignment horizontal="center" vertical="center"/>
      <protection locked="0"/>
    </xf>
    <xf numFmtId="0" fontId="0" fillId="3" borderId="12" xfId="0" applyFill="1" applyBorder="1" applyAlignment="1" applyProtection="1">
      <alignment horizontal="center" vertical="center" wrapText="1"/>
    </xf>
    <xf numFmtId="0" fontId="0" fillId="3" borderId="13" xfId="0" applyFill="1" applyBorder="1" applyAlignment="1" applyProtection="1">
      <alignment horizontal="center" vertical="center" wrapText="1"/>
    </xf>
    <xf numFmtId="0" fontId="0" fillId="5" borderId="7" xfId="0" applyFill="1" applyBorder="1" applyAlignment="1" applyProtection="1">
      <alignment horizontal="center"/>
    </xf>
    <xf numFmtId="0" fontId="0" fillId="2" borderId="55" xfId="0" applyFill="1" applyBorder="1" applyAlignment="1" applyProtection="1">
      <alignment horizontal="center"/>
      <protection locked="0"/>
    </xf>
    <xf numFmtId="0" fontId="0" fillId="3" borderId="0" xfId="0" applyFill="1" applyBorder="1" applyAlignment="1" applyProtection="1">
      <alignment horizontal="center" vertical="center" wrapText="1"/>
    </xf>
    <xf numFmtId="0" fontId="4" fillId="3" borderId="0" xfId="0" applyFont="1" applyFill="1" applyBorder="1" applyAlignment="1" applyProtection="1">
      <alignment horizontal="left"/>
    </xf>
    <xf numFmtId="0" fontId="4" fillId="3" borderId="35" xfId="0" applyFont="1" applyFill="1" applyBorder="1" applyAlignment="1" applyProtection="1">
      <alignment horizontal="left"/>
    </xf>
    <xf numFmtId="0" fontId="0" fillId="3" borderId="16" xfId="0" applyFill="1" applyBorder="1" applyAlignment="1" applyProtection="1">
      <alignment horizontal="left"/>
    </xf>
    <xf numFmtId="0" fontId="0" fillId="3" borderId="46" xfId="0" applyFill="1" applyBorder="1" applyAlignment="1" applyProtection="1">
      <alignment horizontal="left"/>
    </xf>
    <xf numFmtId="0" fontId="4" fillId="3" borderId="30" xfId="0" applyFont="1" applyFill="1" applyBorder="1" applyAlignment="1" applyProtection="1">
      <alignment horizontal="left"/>
    </xf>
    <xf numFmtId="0" fontId="4" fillId="3" borderId="12" xfId="0" applyFont="1" applyFill="1" applyBorder="1" applyAlignment="1" applyProtection="1">
      <alignment horizontal="center" wrapText="1"/>
    </xf>
    <xf numFmtId="0" fontId="0" fillId="3" borderId="13" xfId="0" applyFill="1" applyBorder="1" applyAlignment="1" applyProtection="1">
      <alignment horizontal="center" wrapText="1"/>
    </xf>
    <xf numFmtId="0" fontId="0" fillId="3" borderId="34" xfId="0" applyFill="1" applyBorder="1" applyAlignment="1" applyProtection="1">
      <alignment horizontal="left"/>
    </xf>
    <xf numFmtId="0" fontId="0" fillId="3" borderId="63" xfId="0" applyFill="1" applyBorder="1" applyAlignment="1" applyProtection="1">
      <alignment horizontal="left"/>
    </xf>
    <xf numFmtId="0" fontId="3" fillId="3" borderId="30" xfId="0" applyFont="1" applyFill="1" applyBorder="1" applyAlignment="1" applyProtection="1">
      <alignment horizontal="center" vertical="center"/>
    </xf>
    <xf numFmtId="0" fontId="3" fillId="3" borderId="16" xfId="0" applyFont="1" applyFill="1" applyBorder="1" applyAlignment="1" applyProtection="1">
      <alignment horizontal="center" vertical="center"/>
    </xf>
    <xf numFmtId="0" fontId="3" fillId="3" borderId="46" xfId="0" applyFont="1" applyFill="1" applyBorder="1" applyAlignment="1" applyProtection="1">
      <alignment horizontal="center" vertical="center"/>
    </xf>
    <xf numFmtId="0" fontId="0" fillId="5" borderId="16" xfId="0" applyFill="1" applyBorder="1" applyAlignment="1" applyProtection="1">
      <alignment horizontal="center" vertical="center"/>
    </xf>
    <xf numFmtId="0" fontId="3" fillId="3" borderId="25" xfId="0" applyFont="1" applyFill="1" applyBorder="1" applyAlignment="1" applyProtection="1">
      <alignment horizontal="center" vertical="center"/>
    </xf>
    <xf numFmtId="0" fontId="3" fillId="3" borderId="27" xfId="0" applyFont="1" applyFill="1" applyBorder="1" applyAlignment="1" applyProtection="1">
      <alignment horizontal="center" vertical="center"/>
    </xf>
    <xf numFmtId="0" fontId="3" fillId="3" borderId="11" xfId="0" applyFont="1" applyFill="1" applyBorder="1" applyAlignment="1" applyProtection="1">
      <alignment horizontal="center" vertical="center" wrapText="1"/>
    </xf>
    <xf numFmtId="0" fontId="3" fillId="3" borderId="13" xfId="0" applyFont="1" applyFill="1" applyBorder="1" applyAlignment="1" applyProtection="1">
      <alignment horizontal="center" vertical="center"/>
    </xf>
    <xf numFmtId="0" fontId="3" fillId="3" borderId="52" xfId="0" applyFont="1" applyFill="1" applyBorder="1" applyAlignment="1" applyProtection="1">
      <alignment horizontal="center" vertical="center" wrapText="1"/>
    </xf>
    <xf numFmtId="0" fontId="3" fillId="3" borderId="34" xfId="0" applyFont="1" applyFill="1" applyBorder="1" applyAlignment="1" applyProtection="1">
      <alignment horizontal="center" vertical="center" wrapText="1"/>
    </xf>
    <xf numFmtId="0" fontId="3" fillId="3" borderId="63" xfId="0" applyFont="1" applyFill="1" applyBorder="1" applyAlignment="1" applyProtection="1">
      <alignment horizontal="center" vertical="center" wrapText="1"/>
    </xf>
    <xf numFmtId="0" fontId="0" fillId="3" borderId="0" xfId="0" applyFill="1" applyBorder="1" applyAlignment="1" applyProtection="1">
      <alignment horizontal="right" vertical="center"/>
    </xf>
    <xf numFmtId="0" fontId="0" fillId="5" borderId="65" xfId="0" applyFill="1" applyBorder="1" applyAlignment="1" applyProtection="1">
      <alignment horizontal="center" vertical="center"/>
    </xf>
    <xf numFmtId="0" fontId="0" fillId="5" borderId="47" xfId="0" applyFill="1" applyBorder="1" applyAlignment="1" applyProtection="1">
      <alignment horizontal="center" vertical="center"/>
    </xf>
    <xf numFmtId="0" fontId="0" fillId="5" borderId="29" xfId="0" applyFill="1" applyBorder="1" applyAlignment="1" applyProtection="1">
      <alignment horizontal="center" vertical="center"/>
    </xf>
    <xf numFmtId="0" fontId="0" fillId="3" borderId="44" xfId="0" applyFill="1" applyBorder="1" applyAlignment="1" applyProtection="1">
      <alignment horizontal="center" vertical="center"/>
    </xf>
    <xf numFmtId="0" fontId="3" fillId="3" borderId="58" xfId="0" applyFont="1" applyFill="1" applyBorder="1" applyAlignment="1" applyProtection="1">
      <alignment horizontal="center" vertical="center"/>
    </xf>
    <xf numFmtId="0" fontId="3" fillId="3" borderId="36" xfId="0" applyFont="1" applyFill="1" applyBorder="1" applyAlignment="1" applyProtection="1">
      <alignment horizontal="center" vertical="center"/>
    </xf>
    <xf numFmtId="0" fontId="0" fillId="3" borderId="2" xfId="0" applyFill="1" applyBorder="1" applyAlignment="1" applyProtection="1">
      <alignment horizontal="center" vertical="center"/>
    </xf>
    <xf numFmtId="0" fontId="0" fillId="3" borderId="50" xfId="0" applyFill="1" applyBorder="1" applyAlignment="1" applyProtection="1">
      <alignment horizontal="center" vertical="center"/>
    </xf>
    <xf numFmtId="0" fontId="3" fillId="3" borderId="49" xfId="0" applyFont="1" applyFill="1" applyBorder="1" applyAlignment="1" applyProtection="1">
      <alignment horizontal="center" vertical="center" wrapText="1"/>
    </xf>
    <xf numFmtId="0" fontId="3" fillId="3" borderId="12" xfId="0" applyFont="1" applyFill="1" applyBorder="1" applyAlignment="1" applyProtection="1">
      <alignment horizontal="center" vertical="center"/>
    </xf>
    <xf numFmtId="0" fontId="0" fillId="3" borderId="43" xfId="0" applyFill="1" applyBorder="1" applyAlignment="1" applyProtection="1">
      <alignment horizontal="center" vertical="center"/>
    </xf>
    <xf numFmtId="0" fontId="0" fillId="3" borderId="49" xfId="0" applyFill="1" applyBorder="1" applyAlignment="1" applyProtection="1">
      <alignment horizontal="center" vertical="center"/>
    </xf>
    <xf numFmtId="0" fontId="3" fillId="3" borderId="70" xfId="0" applyFont="1" applyFill="1" applyBorder="1" applyAlignment="1" applyProtection="1">
      <alignment horizontal="center" vertical="center" wrapText="1"/>
    </xf>
    <xf numFmtId="0" fontId="3" fillId="3" borderId="71" xfId="0" applyFont="1" applyFill="1" applyBorder="1" applyAlignment="1" applyProtection="1">
      <alignment horizontal="center" vertical="center" wrapText="1"/>
    </xf>
    <xf numFmtId="0" fontId="3" fillId="3" borderId="69" xfId="0" applyFont="1" applyFill="1" applyBorder="1" applyAlignment="1" applyProtection="1">
      <alignment horizontal="center" vertical="center" wrapText="1"/>
    </xf>
    <xf numFmtId="0" fontId="4" fillId="3" borderId="8" xfId="0" applyFont="1" applyFill="1" applyBorder="1" applyAlignment="1" applyProtection="1">
      <alignment horizontal="center" vertical="center"/>
    </xf>
    <xf numFmtId="0" fontId="4" fillId="3" borderId="55" xfId="0" applyFont="1" applyFill="1" applyBorder="1" applyAlignment="1" applyProtection="1">
      <alignment horizontal="center" vertical="center"/>
    </xf>
    <xf numFmtId="0" fontId="3" fillId="5" borderId="52" xfId="0" applyFont="1" applyFill="1" applyBorder="1" applyAlignment="1" applyProtection="1">
      <alignment horizontal="center" vertical="center" wrapText="1"/>
    </xf>
    <xf numFmtId="0" fontId="3" fillId="5" borderId="34" xfId="0" applyFont="1" applyFill="1" applyBorder="1" applyAlignment="1" applyProtection="1">
      <alignment horizontal="center" vertical="center" wrapText="1"/>
    </xf>
    <xf numFmtId="0" fontId="3" fillId="5" borderId="63" xfId="0" applyFont="1" applyFill="1" applyBorder="1" applyAlignment="1" applyProtection="1">
      <alignment horizontal="center" vertical="center" wrapText="1"/>
    </xf>
    <xf numFmtId="0" fontId="3" fillId="5" borderId="31" xfId="0" applyFont="1" applyFill="1" applyBorder="1" applyAlignment="1" applyProtection="1">
      <alignment horizontal="center" vertical="center" wrapText="1"/>
    </xf>
    <xf numFmtId="0" fontId="3" fillId="5" borderId="44" xfId="0" applyFont="1" applyFill="1" applyBorder="1" applyAlignment="1" applyProtection="1">
      <alignment horizontal="center" vertical="center" wrapText="1"/>
    </xf>
    <xf numFmtId="0" fontId="3" fillId="5" borderId="59" xfId="0" applyFont="1" applyFill="1" applyBorder="1" applyAlignment="1" applyProtection="1">
      <alignment horizontal="center" vertical="center" wrapText="1"/>
    </xf>
    <xf numFmtId="16" fontId="3" fillId="3" borderId="30" xfId="0" quotePrefix="1" applyNumberFormat="1" applyFont="1" applyFill="1" applyBorder="1" applyAlignment="1" applyProtection="1">
      <alignment horizontal="center" vertical="center"/>
    </xf>
    <xf numFmtId="16" fontId="3" fillId="3" borderId="16" xfId="0" quotePrefix="1" applyNumberFormat="1" applyFont="1" applyFill="1" applyBorder="1" applyAlignment="1" applyProtection="1">
      <alignment horizontal="center" vertical="center"/>
    </xf>
    <xf numFmtId="16" fontId="3" fillId="3" borderId="46" xfId="0" quotePrefix="1" applyNumberFormat="1" applyFont="1" applyFill="1" applyBorder="1" applyAlignment="1" applyProtection="1">
      <alignment horizontal="center" vertical="center"/>
    </xf>
    <xf numFmtId="0" fontId="3" fillId="3" borderId="30" xfId="0" quotePrefix="1" applyFont="1" applyFill="1" applyBorder="1" applyAlignment="1" applyProtection="1">
      <alignment horizontal="center" vertical="center"/>
    </xf>
    <xf numFmtId="0" fontId="3" fillId="3" borderId="37" xfId="0" applyFont="1" applyFill="1" applyBorder="1" applyAlignment="1" applyProtection="1">
      <alignment horizontal="center" vertical="center" wrapText="1"/>
    </xf>
    <xf numFmtId="0" fontId="3" fillId="3" borderId="61" xfId="0" applyFont="1" applyFill="1" applyBorder="1" applyAlignment="1" applyProtection="1">
      <alignment horizontal="center" vertical="center" wrapText="1"/>
    </xf>
    <xf numFmtId="0" fontId="3" fillId="5" borderId="52" xfId="0" applyFont="1" applyFill="1" applyBorder="1" applyAlignment="1" applyProtection="1">
      <alignment horizontal="center" vertical="center"/>
    </xf>
    <xf numFmtId="0" fontId="0" fillId="5" borderId="34" xfId="0" applyFill="1" applyBorder="1" applyAlignment="1" applyProtection="1">
      <alignment vertical="center"/>
    </xf>
    <xf numFmtId="0" fontId="0" fillId="5" borderId="63" xfId="0" applyFill="1" applyBorder="1" applyAlignment="1" applyProtection="1">
      <alignment vertical="center"/>
    </xf>
    <xf numFmtId="0" fontId="3" fillId="0" borderId="30" xfId="0" applyFont="1" applyFill="1" applyBorder="1" applyAlignment="1" applyProtection="1">
      <alignment horizontal="center" vertical="center" wrapText="1"/>
    </xf>
    <xf numFmtId="0" fontId="3" fillId="0" borderId="16" xfId="0" applyFont="1" applyFill="1" applyBorder="1" applyAlignment="1" applyProtection="1">
      <alignment horizontal="center" vertical="center" wrapText="1"/>
    </xf>
    <xf numFmtId="0" fontId="3" fillId="0" borderId="46" xfId="0" applyFont="1" applyFill="1" applyBorder="1" applyAlignment="1" applyProtection="1">
      <alignment horizontal="center" vertical="center" wrapText="1"/>
    </xf>
    <xf numFmtId="0" fontId="0" fillId="3" borderId="27" xfId="0" applyFill="1" applyBorder="1" applyAlignment="1" applyProtection="1">
      <alignment horizontal="center" vertical="center"/>
    </xf>
    <xf numFmtId="0" fontId="3" fillId="3" borderId="66" xfId="0" applyFont="1" applyFill="1" applyBorder="1" applyAlignment="1" applyProtection="1">
      <alignment horizontal="center" vertical="center" wrapText="1"/>
    </xf>
    <xf numFmtId="0" fontId="0" fillId="3" borderId="24" xfId="0" applyFill="1" applyBorder="1" applyAlignment="1" applyProtection="1">
      <alignment horizontal="center" vertical="center"/>
    </xf>
    <xf numFmtId="0" fontId="0" fillId="3" borderId="29" xfId="0" applyFill="1" applyBorder="1" applyAlignment="1" applyProtection="1">
      <alignment horizontal="center" vertical="center"/>
    </xf>
    <xf numFmtId="0" fontId="0" fillId="5" borderId="41" xfId="0" applyFill="1" applyBorder="1" applyAlignment="1" applyProtection="1">
      <alignment horizontal="center" vertical="center"/>
    </xf>
    <xf numFmtId="0" fontId="0" fillId="5" borderId="55" xfId="0" applyFill="1" applyBorder="1" applyAlignment="1" applyProtection="1">
      <alignment horizontal="center" vertical="center"/>
    </xf>
    <xf numFmtId="0" fontId="0" fillId="5" borderId="48" xfId="0" applyFill="1" applyBorder="1" applyAlignment="1" applyProtection="1">
      <alignment horizontal="center" vertical="center"/>
    </xf>
    <xf numFmtId="0" fontId="3" fillId="3" borderId="70" xfId="0" applyFont="1" applyFill="1" applyBorder="1" applyAlignment="1" applyProtection="1">
      <alignment horizontal="center" vertical="center"/>
    </xf>
    <xf numFmtId="0" fontId="3" fillId="3" borderId="71" xfId="0" applyFont="1" applyFill="1" applyBorder="1" applyAlignment="1" applyProtection="1">
      <alignment horizontal="center" vertical="center"/>
    </xf>
    <xf numFmtId="0" fontId="3" fillId="3" borderId="69" xfId="0" applyFont="1" applyFill="1" applyBorder="1" applyAlignment="1" applyProtection="1">
      <alignment horizontal="center" vertical="center"/>
    </xf>
    <xf numFmtId="0" fontId="4" fillId="3" borderId="48" xfId="0" applyFont="1" applyFill="1" applyBorder="1" applyAlignment="1" applyProtection="1">
      <alignment horizontal="center" vertical="center"/>
    </xf>
    <xf numFmtId="0" fontId="3" fillId="5" borderId="30" xfId="0" applyFont="1" applyFill="1" applyBorder="1" applyAlignment="1" applyProtection="1">
      <alignment horizontal="center" vertical="center"/>
    </xf>
    <xf numFmtId="0" fontId="3" fillId="5" borderId="16" xfId="0" applyFont="1" applyFill="1" applyBorder="1" applyAlignment="1" applyProtection="1">
      <alignment horizontal="center" vertical="center"/>
    </xf>
    <xf numFmtId="0" fontId="3" fillId="5" borderId="46" xfId="0" applyFont="1" applyFill="1" applyBorder="1" applyAlignment="1" applyProtection="1">
      <alignment horizontal="center" vertical="center"/>
    </xf>
    <xf numFmtId="0" fontId="3" fillId="5" borderId="31" xfId="0" applyFont="1" applyFill="1" applyBorder="1" applyAlignment="1" applyProtection="1">
      <alignment horizontal="center" vertical="center"/>
    </xf>
    <xf numFmtId="0" fontId="3" fillId="5" borderId="44" xfId="0" applyFont="1" applyFill="1" applyBorder="1" applyAlignment="1" applyProtection="1">
      <alignment horizontal="center" vertical="center"/>
    </xf>
    <xf numFmtId="0" fontId="3" fillId="5" borderId="59" xfId="0" applyFont="1" applyFill="1" applyBorder="1" applyAlignment="1" applyProtection="1">
      <alignment horizontal="center" vertical="center"/>
    </xf>
    <xf numFmtId="0" fontId="3" fillId="5" borderId="34" xfId="0" applyFont="1" applyFill="1" applyBorder="1" applyAlignment="1" applyProtection="1">
      <alignment horizontal="center" vertical="center"/>
    </xf>
    <xf numFmtId="0" fontId="3" fillId="5" borderId="63" xfId="0" applyFont="1" applyFill="1" applyBorder="1" applyAlignment="1" applyProtection="1">
      <alignment horizontal="center" vertical="center"/>
    </xf>
    <xf numFmtId="1" fontId="0" fillId="5" borderId="35" xfId="0" applyNumberFormat="1" applyFill="1" applyBorder="1" applyAlignment="1" applyProtection="1">
      <alignment horizontal="center" vertical="center"/>
    </xf>
    <xf numFmtId="1" fontId="0" fillId="5" borderId="58" xfId="0" applyNumberFormat="1" applyFill="1" applyBorder="1" applyAlignment="1" applyProtection="1">
      <alignment horizontal="center" vertical="center"/>
    </xf>
    <xf numFmtId="0" fontId="0" fillId="6" borderId="2" xfId="0" applyFill="1" applyBorder="1" applyAlignment="1" applyProtection="1">
      <alignment horizontal="center" vertical="center"/>
      <protection locked="0"/>
    </xf>
    <xf numFmtId="0" fontId="0" fillId="6" borderId="50" xfId="0" applyFill="1" applyBorder="1" applyAlignment="1" applyProtection="1">
      <alignment horizontal="center" vertical="center"/>
      <protection locked="0"/>
    </xf>
    <xf numFmtId="0" fontId="16" fillId="8" borderId="38" xfId="0" applyFont="1" applyFill="1" applyBorder="1" applyAlignment="1" applyProtection="1">
      <alignment horizontal="center" vertical="center"/>
      <protection locked="0"/>
    </xf>
    <xf numFmtId="0" fontId="16" fillId="8" borderId="39" xfId="0" applyFont="1" applyFill="1" applyBorder="1" applyAlignment="1" applyProtection="1">
      <alignment horizontal="center" vertical="center"/>
      <protection locked="0"/>
    </xf>
    <xf numFmtId="0" fontId="16" fillId="8" borderId="42" xfId="0" applyFont="1" applyFill="1" applyBorder="1" applyAlignment="1" applyProtection="1">
      <alignment horizontal="center" vertical="center"/>
      <protection locked="0"/>
    </xf>
    <xf numFmtId="0" fontId="4" fillId="3" borderId="30" xfId="0" applyFont="1" applyFill="1" applyBorder="1" applyAlignment="1" applyProtection="1">
      <alignment horizontal="left" vertical="center" wrapText="1"/>
    </xf>
    <xf numFmtId="0" fontId="4" fillId="3" borderId="16" xfId="0" applyFont="1" applyFill="1" applyBorder="1" applyAlignment="1" applyProtection="1">
      <alignment horizontal="left" vertical="center" wrapText="1"/>
    </xf>
    <xf numFmtId="0" fontId="4" fillId="3" borderId="58" xfId="0" applyFont="1" applyFill="1" applyBorder="1" applyAlignment="1" applyProtection="1">
      <alignment horizontal="left" vertical="center" wrapText="1"/>
    </xf>
    <xf numFmtId="0" fontId="4" fillId="3" borderId="37" xfId="0" applyFont="1" applyFill="1" applyBorder="1" applyAlignment="1" applyProtection="1">
      <alignment horizontal="left" vertical="center"/>
    </xf>
    <xf numFmtId="0" fontId="4" fillId="3" borderId="66" xfId="0" applyFont="1" applyFill="1" applyBorder="1" applyAlignment="1" applyProtection="1">
      <alignment horizontal="left" vertical="center"/>
    </xf>
    <xf numFmtId="0" fontId="4" fillId="3" borderId="49" xfId="0" applyFont="1" applyFill="1" applyBorder="1" applyAlignment="1" applyProtection="1">
      <alignment horizontal="left" vertical="center"/>
    </xf>
    <xf numFmtId="0" fontId="4" fillId="3" borderId="41" xfId="0" applyFont="1" applyFill="1" applyBorder="1" applyAlignment="1" applyProtection="1">
      <alignment horizontal="left" vertical="center"/>
    </xf>
    <xf numFmtId="0" fontId="4" fillId="3" borderId="55" xfId="0" applyFont="1" applyFill="1" applyBorder="1" applyAlignment="1" applyProtection="1">
      <alignment horizontal="left" vertical="center"/>
    </xf>
    <xf numFmtId="0" fontId="4" fillId="3" borderId="48" xfId="0" applyFont="1" applyFill="1" applyBorder="1" applyAlignment="1" applyProtection="1">
      <alignment horizontal="left" vertical="center"/>
    </xf>
    <xf numFmtId="0" fontId="4" fillId="3" borderId="30" xfId="0" applyFont="1" applyFill="1" applyBorder="1" applyAlignment="1" applyProtection="1">
      <alignment horizontal="left" vertical="center"/>
    </xf>
    <xf numFmtId="0" fontId="4" fillId="3" borderId="16" xfId="0" applyFont="1" applyFill="1" applyBorder="1" applyAlignment="1" applyProtection="1">
      <alignment horizontal="left" vertical="center"/>
    </xf>
    <xf numFmtId="0" fontId="4" fillId="3" borderId="58" xfId="0" applyFont="1" applyFill="1" applyBorder="1" applyAlignment="1" applyProtection="1">
      <alignment horizontal="left" vertical="center"/>
    </xf>
    <xf numFmtId="0" fontId="4" fillId="3" borderId="52" xfId="0" applyFont="1" applyFill="1" applyBorder="1" applyAlignment="1" applyProtection="1">
      <alignment horizontal="left" vertical="center" wrapText="1"/>
    </xf>
    <xf numFmtId="0" fontId="4" fillId="3" borderId="62" xfId="0" applyFont="1" applyFill="1" applyBorder="1" applyAlignment="1" applyProtection="1">
      <alignment horizontal="left" vertical="center" wrapText="1"/>
    </xf>
    <xf numFmtId="0" fontId="4" fillId="3" borderId="31" xfId="0" applyFont="1" applyFill="1" applyBorder="1" applyAlignment="1" applyProtection="1">
      <alignment horizontal="left" vertical="center" wrapText="1"/>
    </xf>
    <xf numFmtId="0" fontId="16" fillId="4" borderId="38" xfId="0" applyFont="1" applyFill="1" applyBorder="1" applyAlignment="1" applyProtection="1">
      <alignment horizontal="center" vertical="center"/>
      <protection locked="0"/>
    </xf>
    <xf numFmtId="0" fontId="16" fillId="4" borderId="39" xfId="0" applyFont="1" applyFill="1" applyBorder="1" applyAlignment="1" applyProtection="1">
      <alignment horizontal="center" vertical="center"/>
      <protection locked="0"/>
    </xf>
    <xf numFmtId="0" fontId="16" fillId="4" borderId="42" xfId="0" applyFont="1" applyFill="1" applyBorder="1" applyAlignment="1" applyProtection="1">
      <alignment horizontal="center" vertical="center"/>
      <protection locked="0"/>
    </xf>
    <xf numFmtId="0" fontId="4" fillId="3" borderId="37" xfId="0" applyFont="1" applyFill="1" applyBorder="1" applyAlignment="1" applyProtection="1">
      <alignment horizontal="left" vertical="center" wrapText="1"/>
    </xf>
    <xf numFmtId="0" fontId="4" fillId="3" borderId="66" xfId="0" applyFont="1" applyFill="1" applyBorder="1" applyAlignment="1" applyProtection="1">
      <alignment horizontal="left" vertical="center" wrapText="1"/>
    </xf>
    <xf numFmtId="0" fontId="4" fillId="3" borderId="61" xfId="0" applyFont="1" applyFill="1" applyBorder="1" applyAlignment="1" applyProtection="1">
      <alignment horizontal="left" vertical="center" wrapText="1"/>
    </xf>
    <xf numFmtId="0" fontId="4" fillId="3" borderId="41" xfId="0" applyFont="1" applyFill="1" applyBorder="1" applyAlignment="1" applyProtection="1">
      <alignment horizontal="left" vertical="center" wrapText="1"/>
    </xf>
    <xf numFmtId="0" fontId="4" fillId="3" borderId="55" xfId="0" applyFont="1" applyFill="1" applyBorder="1" applyAlignment="1" applyProtection="1">
      <alignment horizontal="left" vertical="center" wrapText="1"/>
    </xf>
    <xf numFmtId="0" fontId="4" fillId="3" borderId="68" xfId="0" applyFont="1" applyFill="1" applyBorder="1" applyAlignment="1" applyProtection="1">
      <alignment horizontal="left" vertical="center" wrapText="1"/>
    </xf>
    <xf numFmtId="0" fontId="4" fillId="6" borderId="2" xfId="0" applyFont="1" applyFill="1" applyBorder="1" applyAlignment="1" applyProtection="1">
      <alignment horizontal="left" vertical="center" wrapText="1"/>
      <protection locked="0"/>
    </xf>
    <xf numFmtId="0" fontId="4" fillId="6" borderId="53" xfId="0" applyFont="1" applyFill="1" applyBorder="1" applyAlignment="1" applyProtection="1">
      <alignment horizontal="left" vertical="center" wrapText="1"/>
      <protection locked="0"/>
    </xf>
    <xf numFmtId="0" fontId="4" fillId="6" borderId="8" xfId="0" applyFont="1" applyFill="1" applyBorder="1" applyAlignment="1" applyProtection="1">
      <alignment horizontal="left" vertical="center" wrapText="1"/>
      <protection locked="0"/>
    </xf>
    <xf numFmtId="0" fontId="4" fillId="6" borderId="68" xfId="0" applyFont="1" applyFill="1" applyBorder="1" applyAlignment="1" applyProtection="1">
      <alignment horizontal="left" vertical="center" wrapText="1"/>
      <protection locked="0"/>
    </xf>
    <xf numFmtId="0" fontId="4" fillId="3" borderId="38" xfId="0" applyFont="1" applyFill="1" applyBorder="1" applyAlignment="1" applyProtection="1">
      <alignment horizontal="left" vertical="center"/>
    </xf>
    <xf numFmtId="0" fontId="4" fillId="3" borderId="39" xfId="0" applyFont="1" applyFill="1" applyBorder="1" applyAlignment="1" applyProtection="1">
      <alignment horizontal="left" vertical="center"/>
    </xf>
    <xf numFmtId="0" fontId="4" fillId="3" borderId="42" xfId="0" applyFont="1" applyFill="1" applyBorder="1" applyAlignment="1" applyProtection="1">
      <alignment horizontal="left" vertical="center"/>
    </xf>
    <xf numFmtId="0" fontId="0" fillId="3" borderId="38" xfId="0" applyFill="1" applyBorder="1" applyAlignment="1" applyProtection="1">
      <alignment horizontal="left" vertical="center"/>
    </xf>
    <xf numFmtId="0" fontId="0" fillId="3" borderId="39" xfId="0" applyFill="1" applyBorder="1" applyAlignment="1" applyProtection="1">
      <alignment horizontal="left" vertical="center"/>
    </xf>
    <xf numFmtId="0" fontId="0" fillId="3" borderId="42" xfId="0" applyFill="1" applyBorder="1" applyAlignment="1" applyProtection="1">
      <alignment horizontal="left" vertical="center"/>
    </xf>
    <xf numFmtId="0" fontId="4" fillId="3" borderId="61" xfId="0" applyFont="1" applyFill="1" applyBorder="1" applyAlignment="1" applyProtection="1">
      <alignment horizontal="left" vertical="center"/>
    </xf>
    <xf numFmtId="0" fontId="4" fillId="3" borderId="68" xfId="0" applyFont="1" applyFill="1" applyBorder="1" applyAlignment="1" applyProtection="1">
      <alignment horizontal="left" vertical="center"/>
    </xf>
    <xf numFmtId="0" fontId="4" fillId="3" borderId="40" xfId="0" applyFont="1" applyFill="1" applyBorder="1" applyAlignment="1" applyProtection="1">
      <alignment horizontal="left" vertical="center"/>
    </xf>
    <xf numFmtId="0" fontId="4" fillId="3" borderId="54" xfId="0" applyFont="1" applyFill="1" applyBorder="1" applyAlignment="1" applyProtection="1">
      <alignment horizontal="left" vertical="center"/>
    </xf>
    <xf numFmtId="0" fontId="4" fillId="3" borderId="53" xfId="0" applyFont="1" applyFill="1" applyBorder="1" applyAlignment="1" applyProtection="1">
      <alignment horizontal="left" vertical="center"/>
    </xf>
    <xf numFmtId="0" fontId="4" fillId="3" borderId="46" xfId="0" applyFont="1" applyFill="1" applyBorder="1" applyAlignment="1" applyProtection="1">
      <alignment horizontal="left" vertical="center"/>
    </xf>
    <xf numFmtId="0" fontId="3" fillId="5" borderId="43" xfId="0" applyFont="1" applyFill="1" applyBorder="1" applyAlignment="1" applyProtection="1">
      <alignment horizontal="left" vertical="center" wrapText="1"/>
    </xf>
    <xf numFmtId="0" fontId="3" fillId="5" borderId="61" xfId="0" applyFont="1" applyFill="1" applyBorder="1" applyAlignment="1" applyProtection="1">
      <alignment horizontal="left" vertical="center" wrapText="1"/>
    </xf>
    <xf numFmtId="0" fontId="4" fillId="6" borderId="8" xfId="0" applyFont="1" applyFill="1" applyBorder="1" applyAlignment="1" applyProtection="1">
      <alignment horizontal="left" vertical="center"/>
      <protection locked="0"/>
    </xf>
    <xf numFmtId="0" fontId="4" fillId="6" borderId="68" xfId="0" applyFont="1" applyFill="1" applyBorder="1" applyAlignment="1" applyProtection="1">
      <alignment horizontal="left" vertical="center"/>
      <protection locked="0"/>
    </xf>
    <xf numFmtId="0" fontId="4" fillId="5" borderId="0" xfId="0" applyFont="1" applyFill="1" applyBorder="1" applyAlignment="1" applyProtection="1">
      <alignment horizontal="right" vertical="center"/>
    </xf>
    <xf numFmtId="0" fontId="0" fillId="5" borderId="0" xfId="0" applyFill="1" applyBorder="1" applyAlignment="1" applyProtection="1">
      <alignment horizontal="right" vertical="center"/>
    </xf>
    <xf numFmtId="0" fontId="0" fillId="5" borderId="0" xfId="0" applyFill="1" applyBorder="1" applyAlignment="1" applyProtection="1">
      <alignment horizontal="center" vertical="center" shrinkToFit="1"/>
    </xf>
    <xf numFmtId="0" fontId="0" fillId="3" borderId="55" xfId="0" applyFill="1" applyBorder="1" applyAlignment="1" applyProtection="1">
      <alignment horizontal="left" vertical="center"/>
    </xf>
    <xf numFmtId="0" fontId="0" fillId="3" borderId="48" xfId="0" applyFill="1" applyBorder="1" applyAlignment="1" applyProtection="1">
      <alignment horizontal="left" vertical="center"/>
    </xf>
    <xf numFmtId="0" fontId="0" fillId="3" borderId="54" xfId="0" applyFill="1" applyBorder="1" applyAlignment="1" applyProtection="1">
      <alignment horizontal="left" vertical="center"/>
    </xf>
    <xf numFmtId="0" fontId="0" fillId="3" borderId="50" xfId="0" applyFill="1" applyBorder="1" applyAlignment="1" applyProtection="1">
      <alignment horizontal="left" vertical="center"/>
    </xf>
    <xf numFmtId="0" fontId="3" fillId="3" borderId="0" xfId="0" applyFont="1" applyFill="1" applyBorder="1" applyAlignment="1" applyProtection="1">
      <alignment horizontal="left" vertical="center"/>
    </xf>
    <xf numFmtId="0" fontId="4" fillId="5" borderId="44" xfId="0" applyFont="1" applyFill="1" applyBorder="1" applyAlignment="1" applyProtection="1">
      <alignment horizontal="left" vertical="center"/>
    </xf>
    <xf numFmtId="0" fontId="0" fillId="5" borderId="44" xfId="0" applyFill="1" applyBorder="1" applyAlignment="1" applyProtection="1">
      <alignment horizontal="left" vertical="center"/>
    </xf>
    <xf numFmtId="0" fontId="4" fillId="3" borderId="72" xfId="0" applyFont="1" applyFill="1" applyBorder="1" applyAlignment="1" applyProtection="1">
      <alignment horizontal="left" vertical="center"/>
    </xf>
    <xf numFmtId="0" fontId="0" fillId="3" borderId="60" xfId="0" applyFill="1" applyBorder="1" applyAlignment="1" applyProtection="1">
      <alignment horizontal="left" vertical="center"/>
    </xf>
    <xf numFmtId="0" fontId="0" fillId="3" borderId="33" xfId="0" applyFill="1" applyBorder="1" applyAlignment="1" applyProtection="1">
      <alignment horizontal="left" vertical="center"/>
    </xf>
    <xf numFmtId="0" fontId="0" fillId="6" borderId="15" xfId="0" applyFill="1" applyBorder="1" applyAlignment="1" applyProtection="1">
      <alignment horizontal="center" vertical="center"/>
    </xf>
    <xf numFmtId="0" fontId="0" fillId="6" borderId="34" xfId="0" applyFill="1" applyBorder="1" applyAlignment="1" applyProtection="1">
      <alignment horizontal="center" vertical="center"/>
    </xf>
    <xf numFmtId="0" fontId="4" fillId="3" borderId="52" xfId="0" applyFont="1" applyFill="1" applyBorder="1" applyAlignment="1" applyProtection="1">
      <alignment horizontal="left" vertical="center"/>
    </xf>
    <xf numFmtId="0" fontId="4" fillId="3" borderId="34" xfId="0" applyFont="1" applyFill="1" applyBorder="1" applyAlignment="1" applyProtection="1">
      <alignment horizontal="left" vertical="center"/>
    </xf>
    <xf numFmtId="0" fontId="4" fillId="3" borderId="77" xfId="0" applyFont="1" applyFill="1" applyBorder="1" applyAlignment="1" applyProtection="1">
      <alignment horizontal="left" vertical="center"/>
    </xf>
    <xf numFmtId="0" fontId="0" fillId="6" borderId="35" xfId="0" applyFill="1" applyBorder="1" applyAlignment="1" applyProtection="1">
      <alignment horizontal="center" vertical="center"/>
    </xf>
    <xf numFmtId="0" fontId="0" fillId="6" borderId="16" xfId="0" applyFill="1" applyBorder="1" applyAlignment="1" applyProtection="1">
      <alignment horizontal="center" vertical="center"/>
    </xf>
    <xf numFmtId="0" fontId="4" fillId="3" borderId="0" xfId="0" applyFont="1" applyFill="1" applyBorder="1" applyAlignment="1" applyProtection="1">
      <alignment horizontal="right" vertical="center"/>
    </xf>
    <xf numFmtId="0" fontId="0" fillId="2" borderId="30" xfId="0" applyFill="1" applyBorder="1" applyAlignment="1" applyProtection="1">
      <alignment horizontal="center" vertical="center" shrinkToFit="1"/>
      <protection locked="0"/>
    </xf>
    <xf numFmtId="0" fontId="0" fillId="2" borderId="16" xfId="0" applyFill="1" applyBorder="1" applyAlignment="1" applyProtection="1">
      <alignment horizontal="center" vertical="center" shrinkToFit="1"/>
      <protection locked="0"/>
    </xf>
    <xf numFmtId="0" fontId="0" fillId="2" borderId="46" xfId="0" applyFill="1" applyBorder="1" applyAlignment="1" applyProtection="1">
      <alignment horizontal="center" vertical="center" shrinkToFit="1"/>
      <protection locked="0"/>
    </xf>
    <xf numFmtId="0" fontId="0" fillId="2" borderId="52" xfId="0" applyFill="1" applyBorder="1" applyAlignment="1" applyProtection="1">
      <alignment horizontal="center" vertical="center"/>
      <protection locked="0"/>
    </xf>
    <xf numFmtId="0" fontId="0" fillId="2" borderId="34" xfId="0" applyFill="1" applyBorder="1" applyAlignment="1" applyProtection="1">
      <alignment horizontal="center" vertical="center"/>
      <protection locked="0"/>
    </xf>
    <xf numFmtId="0" fontId="0" fillId="2" borderId="63" xfId="0" applyFill="1" applyBorder="1" applyAlignment="1" applyProtection="1">
      <alignment horizontal="center" vertical="center"/>
      <protection locked="0"/>
    </xf>
    <xf numFmtId="0" fontId="0" fillId="2" borderId="62" xfId="0" applyFill="1" applyBorder="1" applyAlignment="1" applyProtection="1">
      <alignment horizontal="center" vertical="center"/>
      <protection locked="0"/>
    </xf>
    <xf numFmtId="0" fontId="0" fillId="2" borderId="0" xfId="0" applyFill="1" applyBorder="1" applyAlignment="1" applyProtection="1">
      <alignment horizontal="center" vertical="center"/>
      <protection locked="0"/>
    </xf>
    <xf numFmtId="0" fontId="0" fillId="2" borderId="64" xfId="0" applyFill="1" applyBorder="1" applyAlignment="1" applyProtection="1">
      <alignment horizontal="center" vertical="center"/>
      <protection locked="0"/>
    </xf>
    <xf numFmtId="0" fontId="0" fillId="2" borderId="31" xfId="0" applyFill="1" applyBorder="1" applyAlignment="1" applyProtection="1">
      <alignment horizontal="center" vertical="center"/>
      <protection locked="0"/>
    </xf>
    <xf numFmtId="0" fontId="0" fillId="2" borderId="44" xfId="0" applyFill="1" applyBorder="1" applyAlignment="1" applyProtection="1">
      <alignment horizontal="center" vertical="center"/>
      <protection locked="0"/>
    </xf>
    <xf numFmtId="0" fontId="0" fillId="2" borderId="59" xfId="0" applyFill="1" applyBorder="1" applyAlignment="1" applyProtection="1">
      <alignment horizontal="center" vertical="center"/>
      <protection locked="0"/>
    </xf>
    <xf numFmtId="0" fontId="4" fillId="3" borderId="35" xfId="0" applyFont="1" applyFill="1" applyBorder="1" applyAlignment="1" applyProtection="1">
      <alignment horizontal="left" vertical="center"/>
    </xf>
    <xf numFmtId="0" fontId="0" fillId="3" borderId="15" xfId="0" applyFill="1" applyBorder="1" applyAlignment="1" applyProtection="1">
      <alignment horizontal="left" vertical="center"/>
    </xf>
    <xf numFmtId="0" fontId="0" fillId="3" borderId="34" xfId="0" applyFill="1" applyBorder="1" applyAlignment="1" applyProtection="1">
      <alignment horizontal="left" vertical="center"/>
    </xf>
    <xf numFmtId="0" fontId="0" fillId="3" borderId="63" xfId="0" applyFill="1" applyBorder="1" applyAlignment="1" applyProtection="1">
      <alignment horizontal="left" vertical="center"/>
    </xf>
    <xf numFmtId="0" fontId="0" fillId="2" borderId="52" xfId="0" applyFill="1" applyBorder="1" applyAlignment="1" applyProtection="1">
      <alignment horizontal="center" vertical="center"/>
    </xf>
    <xf numFmtId="0" fontId="0" fillId="2" borderId="31" xfId="0" applyFill="1" applyBorder="1" applyAlignment="1" applyProtection="1">
      <alignment horizontal="center" vertical="center"/>
    </xf>
    <xf numFmtId="0" fontId="0" fillId="3" borderId="32" xfId="0" applyFill="1" applyBorder="1" applyAlignment="1" applyProtection="1">
      <alignment horizontal="left" vertical="center"/>
    </xf>
    <xf numFmtId="0" fontId="0" fillId="3" borderId="44" xfId="0" applyFill="1" applyBorder="1" applyAlignment="1" applyProtection="1">
      <alignment horizontal="left" vertical="center"/>
    </xf>
    <xf numFmtId="0" fontId="0" fillId="3" borderId="59" xfId="0" applyFill="1" applyBorder="1" applyAlignment="1" applyProtection="1">
      <alignment horizontal="left" vertical="center"/>
    </xf>
    <xf numFmtId="0" fontId="1" fillId="3" borderId="43" xfId="0" applyFont="1" applyFill="1" applyBorder="1" applyAlignment="1" applyProtection="1">
      <alignment horizontal="center" vertical="center"/>
    </xf>
    <xf numFmtId="0" fontId="1" fillId="3" borderId="2" xfId="0" applyFont="1" applyFill="1" applyBorder="1" applyAlignment="1" applyProtection="1">
      <alignment horizontal="center" vertical="center"/>
    </xf>
    <xf numFmtId="0" fontId="0" fillId="3" borderId="54" xfId="0" applyFill="1" applyBorder="1" applyAlignment="1" applyProtection="1">
      <alignment horizontal="center" vertical="center"/>
    </xf>
    <xf numFmtId="0" fontId="0" fillId="3" borderId="53" xfId="0" applyFill="1" applyBorder="1" applyAlignment="1" applyProtection="1">
      <alignment horizontal="center" vertical="center"/>
    </xf>
    <xf numFmtId="0" fontId="0" fillId="3" borderId="8" xfId="0" applyFill="1" applyBorder="1" applyAlignment="1" applyProtection="1">
      <alignment horizontal="center" vertical="center"/>
    </xf>
    <xf numFmtId="0" fontId="0" fillId="3" borderId="55" xfId="0" applyFill="1" applyBorder="1" applyAlignment="1" applyProtection="1">
      <alignment horizontal="center" vertical="center"/>
    </xf>
    <xf numFmtId="0" fontId="0" fillId="3" borderId="68" xfId="0" applyFill="1" applyBorder="1" applyAlignment="1" applyProtection="1">
      <alignment horizontal="center" vertical="center"/>
    </xf>
    <xf numFmtId="0" fontId="4" fillId="4" borderId="43" xfId="0" applyFont="1" applyFill="1" applyBorder="1" applyAlignment="1" applyProtection="1">
      <alignment horizontal="center" vertical="center"/>
    </xf>
    <xf numFmtId="0" fontId="4" fillId="4" borderId="66" xfId="0" applyFont="1" applyFill="1" applyBorder="1" applyAlignment="1" applyProtection="1">
      <alignment horizontal="center" vertical="center"/>
    </xf>
    <xf numFmtId="0" fontId="4" fillId="4" borderId="61" xfId="0" applyFont="1" applyFill="1" applyBorder="1" applyAlignment="1" applyProtection="1">
      <alignment horizontal="center" vertical="center"/>
    </xf>
    <xf numFmtId="0" fontId="4" fillId="4" borderId="2" xfId="0" applyFont="1" applyFill="1" applyBorder="1" applyAlignment="1" applyProtection="1">
      <alignment horizontal="center" vertical="center"/>
    </xf>
    <xf numFmtId="0" fontId="4" fillId="4" borderId="54" xfId="0" applyFont="1" applyFill="1" applyBorder="1" applyAlignment="1" applyProtection="1">
      <alignment horizontal="center" vertical="center"/>
    </xf>
    <xf numFmtId="0" fontId="4" fillId="4" borderId="53" xfId="0" applyFont="1" applyFill="1" applyBorder="1" applyAlignment="1" applyProtection="1">
      <alignment horizontal="center" vertical="center"/>
    </xf>
    <xf numFmtId="0" fontId="4" fillId="4" borderId="8" xfId="0" applyFont="1" applyFill="1" applyBorder="1" applyAlignment="1" applyProtection="1">
      <alignment horizontal="center" vertical="center"/>
    </xf>
    <xf numFmtId="0" fontId="4" fillId="4" borderId="55" xfId="0" applyFont="1" applyFill="1" applyBorder="1" applyAlignment="1" applyProtection="1">
      <alignment horizontal="center" vertical="center"/>
    </xf>
    <xf numFmtId="0" fontId="4" fillId="4" borderId="68" xfId="0" applyFont="1" applyFill="1" applyBorder="1" applyAlignment="1" applyProtection="1">
      <alignment horizontal="center" vertical="center"/>
    </xf>
    <xf numFmtId="0" fontId="1" fillId="3" borderId="37" xfId="0" applyFont="1" applyFill="1" applyBorder="1" applyAlignment="1" applyProtection="1">
      <alignment horizontal="left" vertical="center"/>
    </xf>
    <xf numFmtId="0" fontId="1" fillId="3" borderId="66" xfId="0" applyFont="1" applyFill="1" applyBorder="1" applyAlignment="1" applyProtection="1">
      <alignment horizontal="left" vertical="center"/>
    </xf>
    <xf numFmtId="0" fontId="1" fillId="3" borderId="49" xfId="0" applyFont="1" applyFill="1" applyBorder="1" applyAlignment="1" applyProtection="1">
      <alignment horizontal="left" vertical="center"/>
    </xf>
    <xf numFmtId="0" fontId="1" fillId="3" borderId="40" xfId="0" applyFont="1" applyFill="1" applyBorder="1" applyAlignment="1" applyProtection="1">
      <alignment horizontal="left" vertical="center"/>
    </xf>
    <xf numFmtId="0" fontId="1" fillId="3" borderId="54" xfId="0" applyFont="1" applyFill="1" applyBorder="1" applyAlignment="1" applyProtection="1">
      <alignment horizontal="left" vertical="center"/>
    </xf>
    <xf numFmtId="0" fontId="1" fillId="3" borderId="50" xfId="0" applyFont="1" applyFill="1" applyBorder="1" applyAlignment="1" applyProtection="1">
      <alignment horizontal="left" vertical="center"/>
    </xf>
    <xf numFmtId="0" fontId="1" fillId="3" borderId="41" xfId="0" applyFont="1" applyFill="1" applyBorder="1" applyAlignment="1" applyProtection="1">
      <alignment horizontal="left" vertical="center"/>
    </xf>
    <xf numFmtId="0" fontId="1" fillId="3" borderId="55" xfId="0" applyFont="1" applyFill="1" applyBorder="1" applyAlignment="1" applyProtection="1">
      <alignment horizontal="left" vertical="center"/>
    </xf>
    <xf numFmtId="0" fontId="1" fillId="3" borderId="48" xfId="0" applyFont="1" applyFill="1" applyBorder="1" applyAlignment="1" applyProtection="1">
      <alignment horizontal="left" vertical="center"/>
    </xf>
    <xf numFmtId="0" fontId="1" fillId="3" borderId="40" xfId="0" applyFont="1" applyFill="1" applyBorder="1" applyAlignment="1" applyProtection="1">
      <alignment horizontal="center" vertical="center"/>
    </xf>
    <xf numFmtId="0" fontId="0" fillId="3" borderId="41" xfId="0" applyFill="1" applyBorder="1" applyAlignment="1" applyProtection="1">
      <alignment horizontal="center" vertical="center"/>
    </xf>
    <xf numFmtId="0" fontId="0" fillId="3" borderId="48" xfId="0" applyFill="1" applyBorder="1" applyAlignment="1" applyProtection="1">
      <alignment horizontal="center" vertical="center"/>
    </xf>
    <xf numFmtId="0" fontId="1" fillId="2" borderId="3" xfId="0" applyFont="1" applyFill="1" applyBorder="1" applyAlignment="1" applyProtection="1">
      <alignment horizontal="center" vertical="center"/>
      <protection locked="0"/>
    </xf>
    <xf numFmtId="0" fontId="1" fillId="2" borderId="1" xfId="0" applyFont="1" applyFill="1" applyBorder="1" applyAlignment="1" applyProtection="1">
      <alignment horizontal="center"/>
      <protection locked="0"/>
    </xf>
    <xf numFmtId="0" fontId="1" fillId="2" borderId="3" xfId="0" applyFont="1" applyFill="1" applyBorder="1" applyAlignment="1" applyProtection="1">
      <alignment horizontal="center"/>
      <protection locked="0"/>
    </xf>
    <xf numFmtId="0" fontId="1" fillId="2" borderId="1" xfId="0" applyFont="1" applyFill="1" applyBorder="1" applyAlignment="1" applyProtection="1">
      <alignment horizontal="center"/>
      <protection locked="0"/>
    </xf>
    <xf numFmtId="0" fontId="1" fillId="2" borderId="5" xfId="0" applyFont="1" applyFill="1" applyBorder="1" applyAlignment="1" applyProtection="1">
      <alignment horizontal="center"/>
      <protection locked="0"/>
    </xf>
    <xf numFmtId="0" fontId="1" fillId="2" borderId="6" xfId="0" applyFont="1" applyFill="1" applyBorder="1" applyAlignment="1" applyProtection="1">
      <alignment horizontal="center"/>
      <protection locked="0"/>
    </xf>
    <xf numFmtId="0" fontId="1" fillId="2" borderId="6" xfId="0" applyFont="1" applyFill="1" applyBorder="1" applyAlignment="1" applyProtection="1">
      <alignment horizontal="center"/>
      <protection locked="0"/>
    </xf>
    <xf numFmtId="0" fontId="0" fillId="2" borderId="30" xfId="0" applyFill="1" applyBorder="1" applyAlignment="1" applyProtection="1">
      <alignment horizontal="center" vertical="center" wrapText="1"/>
      <protection locked="0"/>
    </xf>
    <xf numFmtId="0" fontId="22" fillId="3" borderId="0" xfId="0" quotePrefix="1" applyFont="1" applyFill="1" applyBorder="1" applyAlignment="1" applyProtection="1">
      <alignment horizontal="right" vertical="center"/>
    </xf>
    <xf numFmtId="0" fontId="3" fillId="3" borderId="17" xfId="0" applyFont="1" applyFill="1" applyBorder="1" applyAlignment="1" applyProtection="1">
      <alignment horizontal="center" vertical="center" wrapText="1"/>
    </xf>
    <xf numFmtId="0" fontId="15" fillId="6" borderId="17" xfId="0" applyFont="1" applyFill="1" applyBorder="1" applyAlignment="1" applyProtection="1">
      <alignment horizontal="center" vertical="center"/>
      <protection locked="0"/>
    </xf>
    <xf numFmtId="0" fontId="15" fillId="6" borderId="18" xfId="0" applyFont="1" applyFill="1" applyBorder="1" applyAlignment="1" applyProtection="1">
      <alignment horizontal="center" vertical="center"/>
      <protection locked="0"/>
    </xf>
    <xf numFmtId="0" fontId="15" fillId="6" borderId="19" xfId="0" applyFont="1" applyFill="1" applyBorder="1" applyAlignment="1" applyProtection="1">
      <alignment horizontal="center" vertical="center"/>
      <protection locked="0"/>
    </xf>
    <xf numFmtId="0" fontId="16" fillId="6" borderId="17" xfId="0" applyFont="1" applyFill="1" applyBorder="1" applyAlignment="1" applyProtection="1">
      <alignment horizontal="center" vertical="center" shrinkToFit="1"/>
      <protection locked="0"/>
    </xf>
    <xf numFmtId="0" fontId="16" fillId="6" borderId="18" xfId="0" applyFont="1" applyFill="1" applyBorder="1" applyAlignment="1" applyProtection="1">
      <alignment horizontal="center" vertical="center" shrinkToFit="1"/>
      <protection locked="0"/>
    </xf>
    <xf numFmtId="0" fontId="16" fillId="6" borderId="19" xfId="0" applyFont="1" applyFill="1" applyBorder="1" applyAlignment="1" applyProtection="1">
      <alignment horizontal="center" vertical="center" shrinkToFit="1"/>
      <protection locked="0"/>
    </xf>
  </cellXfs>
  <cellStyles count="1">
    <cellStyle name="Standard" xfId="0" builtinId="0"/>
  </cellStyles>
  <dxfs count="138">
    <dxf>
      <font>
        <b/>
        <i val="0"/>
        <condense val="0"/>
        <extend val="0"/>
        <color indexed="60"/>
      </font>
    </dxf>
    <dxf>
      <font>
        <b/>
        <i val="0"/>
        <condense val="0"/>
        <extend val="0"/>
        <color indexed="17"/>
      </font>
    </dxf>
    <dxf>
      <font>
        <b/>
        <i val="0"/>
        <color indexed="60"/>
      </font>
    </dxf>
    <dxf>
      <font>
        <b/>
        <i val="0"/>
        <color indexed="17"/>
      </font>
    </dxf>
    <dxf>
      <font>
        <b/>
        <i val="0"/>
        <color indexed="60"/>
      </font>
    </dxf>
    <dxf>
      <font>
        <b/>
        <i val="0"/>
        <color indexed="17"/>
      </font>
    </dxf>
    <dxf>
      <font>
        <b/>
        <i val="0"/>
        <color indexed="60"/>
      </font>
    </dxf>
    <dxf>
      <font>
        <b/>
        <i val="0"/>
        <color indexed="17"/>
      </font>
    </dxf>
    <dxf>
      <font>
        <b/>
        <i val="0"/>
        <condense val="0"/>
        <extend val="0"/>
        <color indexed="60"/>
      </font>
    </dxf>
    <dxf>
      <font>
        <b/>
        <i val="0"/>
        <condense val="0"/>
        <extend val="0"/>
        <color indexed="17"/>
      </font>
    </dxf>
    <dxf>
      <font>
        <b/>
        <i val="0"/>
        <condense val="0"/>
        <extend val="0"/>
        <color indexed="60"/>
      </font>
    </dxf>
    <dxf>
      <font>
        <b/>
        <i val="0"/>
        <condense val="0"/>
        <extend val="0"/>
        <color indexed="17"/>
      </font>
    </dxf>
    <dxf>
      <font>
        <b/>
        <i val="0"/>
        <condense val="0"/>
        <extend val="0"/>
        <color indexed="60"/>
      </font>
    </dxf>
    <dxf>
      <font>
        <b/>
        <i val="0"/>
        <condense val="0"/>
        <extend val="0"/>
        <color indexed="17"/>
      </font>
    </dxf>
    <dxf>
      <font>
        <b/>
        <i val="0"/>
        <condense val="0"/>
        <extend val="0"/>
        <color indexed="60"/>
      </font>
    </dxf>
    <dxf>
      <font>
        <b/>
        <i val="0"/>
        <condense val="0"/>
        <extend val="0"/>
        <color indexed="17"/>
      </font>
    </dxf>
    <dxf>
      <font>
        <b/>
        <i val="0"/>
        <condense val="0"/>
        <extend val="0"/>
        <color indexed="60"/>
      </font>
    </dxf>
    <dxf>
      <font>
        <b/>
        <i val="0"/>
        <condense val="0"/>
        <extend val="0"/>
        <color indexed="17"/>
      </font>
    </dxf>
    <dxf>
      <font>
        <b/>
        <i val="0"/>
        <condense val="0"/>
        <extend val="0"/>
        <color indexed="60"/>
      </font>
    </dxf>
    <dxf>
      <font>
        <b/>
        <i val="0"/>
        <condense val="0"/>
        <extend val="0"/>
        <color indexed="17"/>
      </font>
    </dxf>
    <dxf>
      <font>
        <b/>
        <i val="0"/>
        <condense val="0"/>
        <extend val="0"/>
        <color indexed="60"/>
      </font>
    </dxf>
    <dxf>
      <font>
        <b/>
        <i val="0"/>
        <condense val="0"/>
        <extend val="0"/>
        <color indexed="17"/>
      </font>
    </dxf>
    <dxf>
      <font>
        <b/>
        <i val="0"/>
        <condense val="0"/>
        <extend val="0"/>
        <color indexed="60"/>
      </font>
    </dxf>
    <dxf>
      <font>
        <b/>
        <i val="0"/>
        <condense val="0"/>
        <extend val="0"/>
        <color indexed="17"/>
      </font>
    </dxf>
    <dxf>
      <font>
        <b/>
        <i val="0"/>
        <condense val="0"/>
        <extend val="0"/>
        <color indexed="60"/>
      </font>
    </dxf>
    <dxf>
      <font>
        <b/>
        <i val="0"/>
        <condense val="0"/>
        <extend val="0"/>
        <color indexed="17"/>
      </font>
    </dxf>
    <dxf>
      <font>
        <b/>
        <i val="0"/>
        <condense val="0"/>
        <extend val="0"/>
        <color indexed="60"/>
      </font>
    </dxf>
    <dxf>
      <font>
        <b/>
        <i val="0"/>
        <condense val="0"/>
        <extend val="0"/>
        <color indexed="17"/>
      </font>
    </dxf>
    <dxf>
      <font>
        <b/>
        <i val="0"/>
        <condense val="0"/>
        <extend val="0"/>
        <color indexed="60"/>
      </font>
    </dxf>
    <dxf>
      <font>
        <b/>
        <i val="0"/>
        <condense val="0"/>
        <extend val="0"/>
        <color indexed="17"/>
      </font>
    </dxf>
    <dxf>
      <font>
        <b/>
        <i val="0"/>
        <condense val="0"/>
        <extend val="0"/>
        <color indexed="60"/>
      </font>
    </dxf>
    <dxf>
      <font>
        <b/>
        <i val="0"/>
        <condense val="0"/>
        <extend val="0"/>
        <color indexed="17"/>
      </font>
    </dxf>
    <dxf>
      <font>
        <b/>
        <i val="0"/>
        <condense val="0"/>
        <extend val="0"/>
        <color indexed="60"/>
      </font>
    </dxf>
    <dxf>
      <font>
        <b/>
        <i val="0"/>
        <condense val="0"/>
        <extend val="0"/>
        <color indexed="17"/>
      </font>
    </dxf>
    <dxf>
      <font>
        <b/>
        <i val="0"/>
        <condense val="0"/>
        <extend val="0"/>
        <color indexed="60"/>
      </font>
    </dxf>
    <dxf>
      <font>
        <b/>
        <i val="0"/>
        <condense val="0"/>
        <extend val="0"/>
        <color indexed="17"/>
      </font>
    </dxf>
    <dxf>
      <font>
        <b/>
        <i val="0"/>
        <condense val="0"/>
        <extend val="0"/>
        <color indexed="60"/>
      </font>
    </dxf>
    <dxf>
      <font>
        <b/>
        <i val="0"/>
        <condense val="0"/>
        <extend val="0"/>
        <color indexed="17"/>
      </font>
    </dxf>
    <dxf>
      <font>
        <b/>
        <i val="0"/>
        <condense val="0"/>
        <extend val="0"/>
        <color indexed="60"/>
      </font>
    </dxf>
    <dxf>
      <font>
        <b/>
        <i val="0"/>
        <condense val="0"/>
        <extend val="0"/>
        <color indexed="17"/>
      </font>
    </dxf>
    <dxf>
      <font>
        <b/>
        <i val="0"/>
        <condense val="0"/>
        <extend val="0"/>
        <color indexed="60"/>
      </font>
    </dxf>
    <dxf>
      <font>
        <b/>
        <i val="0"/>
        <condense val="0"/>
        <extend val="0"/>
        <color indexed="17"/>
      </font>
    </dxf>
    <dxf>
      <font>
        <b/>
        <i val="0"/>
        <condense val="0"/>
        <extend val="0"/>
        <color indexed="60"/>
      </font>
    </dxf>
    <dxf>
      <font>
        <b/>
        <i val="0"/>
        <condense val="0"/>
        <extend val="0"/>
        <color indexed="17"/>
      </font>
    </dxf>
    <dxf>
      <font>
        <b/>
        <i val="0"/>
        <condense val="0"/>
        <extend val="0"/>
        <color indexed="60"/>
      </font>
    </dxf>
    <dxf>
      <font>
        <b/>
        <i val="0"/>
        <condense val="0"/>
        <extend val="0"/>
        <color indexed="17"/>
      </font>
    </dxf>
    <dxf>
      <font>
        <b/>
        <i val="0"/>
        <condense val="0"/>
        <extend val="0"/>
        <color indexed="60"/>
      </font>
    </dxf>
    <dxf>
      <font>
        <b/>
        <i val="0"/>
        <condense val="0"/>
        <extend val="0"/>
        <color indexed="17"/>
      </font>
    </dxf>
    <dxf>
      <font>
        <b/>
        <i val="0"/>
        <condense val="0"/>
        <extend val="0"/>
        <color indexed="60"/>
      </font>
    </dxf>
    <dxf>
      <font>
        <b/>
        <i val="0"/>
        <condense val="0"/>
        <extend val="0"/>
        <color indexed="17"/>
      </font>
    </dxf>
    <dxf>
      <font>
        <b/>
        <i val="0"/>
        <condense val="0"/>
        <extend val="0"/>
        <color indexed="60"/>
      </font>
    </dxf>
    <dxf>
      <font>
        <b/>
        <i val="0"/>
        <condense val="0"/>
        <extend val="0"/>
        <color indexed="17"/>
      </font>
    </dxf>
    <dxf>
      <font>
        <b/>
        <i val="0"/>
        <condense val="0"/>
        <extend val="0"/>
        <color indexed="60"/>
      </font>
    </dxf>
    <dxf>
      <font>
        <b/>
        <i val="0"/>
        <condense val="0"/>
        <extend val="0"/>
        <color indexed="17"/>
      </font>
    </dxf>
    <dxf>
      <font>
        <b/>
        <i val="0"/>
        <condense val="0"/>
        <extend val="0"/>
        <color indexed="60"/>
      </font>
    </dxf>
    <dxf>
      <font>
        <b/>
        <i val="0"/>
        <condense val="0"/>
        <extend val="0"/>
        <color indexed="17"/>
      </font>
    </dxf>
    <dxf>
      <font>
        <b/>
        <i val="0"/>
        <color rgb="FF008000"/>
      </font>
    </dxf>
    <dxf>
      <font>
        <b/>
        <i val="0"/>
        <color rgb="FFFF0000"/>
      </font>
    </dxf>
    <dxf>
      <font>
        <b/>
        <i val="0"/>
        <condense val="0"/>
        <extend val="0"/>
        <color indexed="60"/>
      </font>
    </dxf>
    <dxf>
      <font>
        <b/>
        <i val="0"/>
        <condense val="0"/>
        <extend val="0"/>
        <color indexed="17"/>
      </font>
    </dxf>
    <dxf>
      <font>
        <b/>
        <i val="0"/>
        <condense val="0"/>
        <extend val="0"/>
        <color indexed="60"/>
      </font>
    </dxf>
    <dxf>
      <font>
        <b/>
        <i val="0"/>
        <condense val="0"/>
        <extend val="0"/>
        <color indexed="17"/>
      </font>
    </dxf>
    <dxf>
      <font>
        <b/>
        <i val="0"/>
        <condense val="0"/>
        <extend val="0"/>
        <color indexed="60"/>
      </font>
    </dxf>
    <dxf>
      <font>
        <b/>
        <i val="0"/>
        <condense val="0"/>
        <extend val="0"/>
        <color indexed="17"/>
      </font>
    </dxf>
    <dxf>
      <font>
        <b/>
        <i val="0"/>
        <condense val="0"/>
        <extend val="0"/>
        <color indexed="60"/>
      </font>
    </dxf>
    <dxf>
      <font>
        <b/>
        <i val="0"/>
        <condense val="0"/>
        <extend val="0"/>
        <color indexed="17"/>
      </font>
    </dxf>
    <dxf>
      <font>
        <b/>
        <i val="0"/>
        <condense val="0"/>
        <extend val="0"/>
        <color indexed="60"/>
      </font>
    </dxf>
    <dxf>
      <font>
        <b/>
        <i val="0"/>
        <condense val="0"/>
        <extend val="0"/>
        <color indexed="17"/>
      </font>
    </dxf>
    <dxf>
      <font>
        <b/>
        <i val="0"/>
        <color rgb="FF008000"/>
      </font>
    </dxf>
    <dxf>
      <font>
        <b/>
        <i val="0"/>
        <color rgb="FFFF0000"/>
      </font>
    </dxf>
    <dxf>
      <fill>
        <patternFill>
          <bgColor indexed="47"/>
        </patternFill>
      </fill>
      <border>
        <left style="thin">
          <color indexed="64"/>
        </left>
        <right style="thin">
          <color indexed="64"/>
        </right>
        <top style="thin">
          <color indexed="64"/>
        </top>
        <bottom style="thin">
          <color indexed="64"/>
        </bottom>
      </border>
    </dxf>
    <dxf>
      <font>
        <b/>
        <i val="0"/>
        <condense val="0"/>
        <extend val="0"/>
        <color indexed="60"/>
      </font>
    </dxf>
    <dxf>
      <font>
        <b/>
        <i val="0"/>
        <condense val="0"/>
        <extend val="0"/>
        <color indexed="17"/>
      </font>
    </dxf>
    <dxf>
      <font>
        <b/>
        <i val="0"/>
        <condense val="0"/>
        <extend val="0"/>
        <color indexed="60"/>
      </font>
    </dxf>
    <dxf>
      <font>
        <b/>
        <i val="0"/>
        <condense val="0"/>
        <extend val="0"/>
        <color indexed="17"/>
      </font>
    </dxf>
    <dxf>
      <font>
        <b/>
        <i val="0"/>
        <condense val="0"/>
        <extend val="0"/>
        <color indexed="60"/>
      </font>
    </dxf>
    <dxf>
      <font>
        <b/>
        <i val="0"/>
        <condense val="0"/>
        <extend val="0"/>
        <color indexed="17"/>
      </font>
    </dxf>
    <dxf>
      <font>
        <b/>
        <i val="0"/>
        <condense val="0"/>
        <extend val="0"/>
        <color indexed="60"/>
      </font>
    </dxf>
    <dxf>
      <font>
        <b/>
        <i val="0"/>
        <condense val="0"/>
        <extend val="0"/>
        <color indexed="17"/>
      </font>
    </dxf>
    <dxf>
      <font>
        <b/>
        <i val="0"/>
        <condense val="0"/>
        <extend val="0"/>
        <color indexed="60"/>
      </font>
    </dxf>
    <dxf>
      <font>
        <b/>
        <i val="0"/>
        <condense val="0"/>
        <extend val="0"/>
        <color indexed="17"/>
      </font>
    </dxf>
    <dxf>
      <font>
        <b/>
        <i val="0"/>
        <condense val="0"/>
        <extend val="0"/>
        <color indexed="60"/>
      </font>
    </dxf>
    <dxf>
      <font>
        <b/>
        <i val="0"/>
        <condense val="0"/>
        <extend val="0"/>
        <color indexed="17"/>
      </font>
    </dxf>
    <dxf>
      <font>
        <b/>
        <i val="0"/>
        <condense val="0"/>
        <extend val="0"/>
        <color indexed="60"/>
      </font>
    </dxf>
    <dxf>
      <font>
        <b/>
        <i val="0"/>
        <condense val="0"/>
        <extend val="0"/>
        <color indexed="17"/>
      </font>
    </dxf>
    <dxf>
      <font>
        <b/>
        <i val="0"/>
        <color rgb="FF3366FF"/>
      </font>
    </dxf>
    <dxf>
      <font>
        <b/>
        <i val="0"/>
        <color rgb="FFFF0000"/>
      </font>
    </dxf>
    <dxf>
      <font>
        <b/>
        <i val="0"/>
        <condense val="0"/>
        <extend val="0"/>
        <color indexed="60"/>
      </font>
    </dxf>
    <dxf>
      <font>
        <b/>
        <i val="0"/>
        <condense val="0"/>
        <extend val="0"/>
        <color indexed="17"/>
      </font>
    </dxf>
    <dxf>
      <font>
        <b/>
        <i val="0"/>
        <color rgb="FF008000"/>
      </font>
    </dxf>
    <dxf>
      <font>
        <b/>
        <i val="0"/>
        <color rgb="FFFF0000"/>
      </font>
    </dxf>
    <dxf>
      <font>
        <b/>
        <i val="0"/>
        <color rgb="FFFF0000"/>
      </font>
    </dxf>
    <dxf>
      <font>
        <b/>
        <i val="0"/>
        <color rgb="FF008000"/>
      </font>
    </dxf>
    <dxf>
      <font>
        <b/>
        <i val="0"/>
        <condense val="0"/>
        <extend val="0"/>
        <color indexed="60"/>
      </font>
    </dxf>
    <dxf>
      <font>
        <b/>
        <i val="0"/>
        <condense val="0"/>
        <extend val="0"/>
        <color indexed="17"/>
      </font>
    </dxf>
    <dxf>
      <font>
        <b/>
        <i val="0"/>
        <condense val="0"/>
        <extend val="0"/>
        <color indexed="60"/>
      </font>
    </dxf>
    <dxf>
      <font>
        <b/>
        <i val="0"/>
        <condense val="0"/>
        <extend val="0"/>
        <color indexed="17"/>
      </font>
    </dxf>
    <dxf>
      <font>
        <b/>
        <i val="0"/>
        <condense val="0"/>
        <extend val="0"/>
        <color indexed="60"/>
      </font>
    </dxf>
    <dxf>
      <font>
        <b/>
        <i val="0"/>
        <condense val="0"/>
        <extend val="0"/>
        <color indexed="17"/>
      </font>
    </dxf>
    <dxf>
      <font>
        <b/>
        <i val="0"/>
        <color rgb="FF008000"/>
      </font>
    </dxf>
    <dxf>
      <font>
        <b/>
        <i val="0"/>
        <color rgb="FFFF0000"/>
      </font>
    </dxf>
    <dxf>
      <font>
        <b/>
        <i val="0"/>
        <color rgb="FF008000"/>
      </font>
    </dxf>
    <dxf>
      <font>
        <b/>
        <i val="0"/>
        <color rgb="FFFF0000"/>
      </font>
    </dxf>
    <dxf>
      <font>
        <b/>
        <i val="0"/>
        <condense val="0"/>
        <extend val="0"/>
        <color indexed="60"/>
      </font>
    </dxf>
    <dxf>
      <font>
        <b/>
        <i val="0"/>
        <condense val="0"/>
        <extend val="0"/>
        <color indexed="17"/>
      </font>
    </dxf>
    <dxf>
      <font>
        <b/>
        <i val="0"/>
        <condense val="0"/>
        <extend val="0"/>
        <color indexed="60"/>
      </font>
    </dxf>
    <dxf>
      <font>
        <b/>
        <i val="0"/>
        <condense val="0"/>
        <extend val="0"/>
        <color indexed="17"/>
      </font>
    </dxf>
    <dxf>
      <font>
        <b/>
        <i val="0"/>
        <color rgb="FF008000"/>
      </font>
    </dxf>
    <dxf>
      <font>
        <b/>
        <i val="0"/>
        <color rgb="FFFF0000"/>
      </font>
    </dxf>
    <dxf>
      <font>
        <b/>
        <i val="0"/>
        <color rgb="FF008000"/>
      </font>
    </dxf>
    <dxf>
      <font>
        <b/>
        <i val="0"/>
        <color rgb="FFFF0000"/>
      </font>
    </dxf>
    <dxf>
      <font>
        <b/>
        <i val="0"/>
        <condense val="0"/>
        <extend val="0"/>
        <color indexed="60"/>
      </font>
    </dxf>
    <dxf>
      <font>
        <b/>
        <i val="0"/>
        <condense val="0"/>
        <extend val="0"/>
        <color indexed="17"/>
      </font>
    </dxf>
    <dxf>
      <font>
        <b/>
        <i val="0"/>
        <condense val="0"/>
        <extend val="0"/>
        <color indexed="60"/>
      </font>
    </dxf>
    <dxf>
      <font>
        <b/>
        <i val="0"/>
        <condense val="0"/>
        <extend val="0"/>
        <color indexed="17"/>
      </font>
    </dxf>
    <dxf>
      <font>
        <b/>
        <i val="0"/>
        <color rgb="FF008000"/>
      </font>
    </dxf>
    <dxf>
      <font>
        <b/>
        <i val="0"/>
        <color rgb="FFFF0000"/>
      </font>
    </dxf>
    <dxf>
      <font>
        <b/>
        <i val="0"/>
        <color rgb="FF008000"/>
      </font>
    </dxf>
    <dxf>
      <font>
        <b/>
        <i val="0"/>
        <color rgb="FFFF0000"/>
      </font>
    </dxf>
    <dxf>
      <font>
        <b/>
        <i val="0"/>
        <condense val="0"/>
        <extend val="0"/>
        <color indexed="60"/>
      </font>
    </dxf>
    <dxf>
      <font>
        <b/>
        <i val="0"/>
        <condense val="0"/>
        <extend val="0"/>
        <color indexed="17"/>
      </font>
    </dxf>
    <dxf>
      <font>
        <b/>
        <i val="0"/>
        <color rgb="FF3366FF"/>
      </font>
    </dxf>
    <dxf>
      <font>
        <b/>
        <i val="0"/>
        <color rgb="FFFF0000"/>
      </font>
    </dxf>
    <dxf>
      <font>
        <b/>
        <i val="0"/>
        <condense val="0"/>
        <extend val="0"/>
        <color indexed="60"/>
      </font>
    </dxf>
    <dxf>
      <font>
        <b/>
        <i val="0"/>
        <condense val="0"/>
        <extend val="0"/>
        <color indexed="17"/>
      </font>
    </dxf>
    <dxf>
      <font>
        <b/>
        <i val="0"/>
        <color rgb="FF008000"/>
      </font>
    </dxf>
    <dxf>
      <font>
        <b/>
        <i val="0"/>
        <color rgb="FFFF0000"/>
      </font>
    </dxf>
    <dxf>
      <font>
        <b/>
        <i val="0"/>
        <condense val="0"/>
        <extend val="0"/>
        <color indexed="60"/>
      </font>
    </dxf>
    <dxf>
      <font>
        <b/>
        <i val="0"/>
        <condense val="0"/>
        <extend val="0"/>
        <color indexed="17"/>
      </font>
    </dxf>
    <dxf>
      <font>
        <b/>
        <i val="0"/>
        <condense val="0"/>
        <extend val="0"/>
        <color indexed="60"/>
      </font>
    </dxf>
    <dxf>
      <font>
        <b/>
        <i val="0"/>
        <condense val="0"/>
        <extend val="0"/>
        <color indexed="17"/>
      </font>
    </dxf>
    <dxf>
      <font>
        <b/>
        <i val="0"/>
        <color rgb="FF008000"/>
      </font>
    </dxf>
    <dxf>
      <font>
        <b/>
        <i val="0"/>
        <color rgb="FFFF0000"/>
      </font>
    </dxf>
    <dxf>
      <font>
        <b/>
        <i val="0"/>
        <color rgb="FFFF0000"/>
      </font>
    </dxf>
    <dxf>
      <font>
        <b/>
        <i val="0"/>
        <color rgb="FFFF0000"/>
      </font>
    </dxf>
    <dxf>
      <font>
        <b/>
        <i val="0"/>
        <color rgb="FF3366FF"/>
      </font>
    </dxf>
    <dxf>
      <font>
        <b/>
        <i val="0"/>
        <condense val="0"/>
        <extend val="0"/>
        <color indexed="60"/>
      </font>
    </dxf>
    <dxf>
      <font>
        <b/>
        <i val="0"/>
        <condense val="0"/>
        <extend val="0"/>
        <color indexed="17"/>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CC3300"/>
      <rgbColor rgb="0000FF00"/>
      <rgbColor rgb="000000FF"/>
      <rgbColor rgb="00FFFF99"/>
      <rgbColor rgb="00FF00FF"/>
      <rgbColor rgb="0000FFFF"/>
      <rgbColor rgb="00800000"/>
      <rgbColor rgb="00008000"/>
      <rgbColor rgb="00333399"/>
      <rgbColor rgb="0099CC00"/>
      <rgbColor rgb="00993366"/>
      <rgbColor rgb="00008080"/>
      <rgbColor rgb="00C0C0C0"/>
      <rgbColor rgb="00CCCCFF"/>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CC"/>
      <rgbColor rgb="0099CCFF"/>
      <rgbColor rgb="00FFCCFF"/>
      <rgbColor rgb="00CC99FF"/>
      <rgbColor rgb="00FFCC99"/>
      <rgbColor rgb="003366FF"/>
      <rgbColor rgb="0033CCCC"/>
      <rgbColor rgb="00FFFF00"/>
      <rgbColor rgb="00FFCC00"/>
      <rgbColor rgb="00FF9900"/>
      <rgbColor rgb="00FF6600"/>
      <rgbColor rgb="00800080"/>
      <rgbColor rgb="00CCECFF"/>
      <rgbColor rgb="00003366"/>
      <rgbColor rgb="00339966"/>
      <rgbColor rgb="00003300"/>
      <rgbColor rgb="00336600"/>
      <rgbColor rgb="00FF0000"/>
      <rgbColor rgb="009933FF"/>
      <rgbColor rgb="00666699"/>
      <rgbColor rgb="009999FF"/>
    </indexedColors>
    <mruColors>
      <color rgb="FF3366FF"/>
      <color rgb="FFFFFFCC"/>
      <color rgb="FFEBEBFF"/>
      <color rgb="FFCCCCFF"/>
      <color rgb="FFCCFFCC"/>
      <color rgb="FFFF0000"/>
      <color rgb="FF008000"/>
      <color rgb="FFFFCCFF"/>
      <color rgb="FFFFCCCC"/>
      <color rgb="FF0099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00.xml.rels><?xml version="1.0" encoding="UTF-8" standalone="yes"?>
<Relationships xmlns="http://schemas.openxmlformats.org/package/2006/relationships"><Relationship Id="rId1" Type="http://schemas.microsoft.com/office/2006/relationships/activeXControlBinary" Target="activeX100.bin"/></Relationships>
</file>

<file path=xl/activeX/_rels/activeX101.xml.rels><?xml version="1.0" encoding="UTF-8" standalone="yes"?>
<Relationships xmlns="http://schemas.openxmlformats.org/package/2006/relationships"><Relationship Id="rId1" Type="http://schemas.microsoft.com/office/2006/relationships/activeXControlBinary" Target="activeX101.bin"/></Relationships>
</file>

<file path=xl/activeX/_rels/activeX102.xml.rels><?xml version="1.0" encoding="UTF-8" standalone="yes"?>
<Relationships xmlns="http://schemas.openxmlformats.org/package/2006/relationships"><Relationship Id="rId1" Type="http://schemas.microsoft.com/office/2006/relationships/activeXControlBinary" Target="activeX102.bin"/></Relationships>
</file>

<file path=xl/activeX/_rels/activeX103.xml.rels><?xml version="1.0" encoding="UTF-8" standalone="yes"?>
<Relationships xmlns="http://schemas.openxmlformats.org/package/2006/relationships"><Relationship Id="rId1" Type="http://schemas.microsoft.com/office/2006/relationships/activeXControlBinary" Target="activeX103.bin"/></Relationships>
</file>

<file path=xl/activeX/_rels/activeX104.xml.rels><?xml version="1.0" encoding="UTF-8" standalone="yes"?>
<Relationships xmlns="http://schemas.openxmlformats.org/package/2006/relationships"><Relationship Id="rId1" Type="http://schemas.microsoft.com/office/2006/relationships/activeXControlBinary" Target="activeX104.bin"/></Relationships>
</file>

<file path=xl/activeX/_rels/activeX105.xml.rels><?xml version="1.0" encoding="UTF-8" standalone="yes"?>
<Relationships xmlns="http://schemas.openxmlformats.org/package/2006/relationships"><Relationship Id="rId1" Type="http://schemas.microsoft.com/office/2006/relationships/activeXControlBinary" Target="activeX105.bin"/></Relationships>
</file>

<file path=xl/activeX/_rels/activeX106.xml.rels><?xml version="1.0" encoding="UTF-8" standalone="yes"?>
<Relationships xmlns="http://schemas.openxmlformats.org/package/2006/relationships"><Relationship Id="rId1" Type="http://schemas.microsoft.com/office/2006/relationships/activeXControlBinary" Target="activeX106.bin"/></Relationships>
</file>

<file path=xl/activeX/_rels/activeX107.xml.rels><?xml version="1.0" encoding="UTF-8" standalone="yes"?>
<Relationships xmlns="http://schemas.openxmlformats.org/package/2006/relationships"><Relationship Id="rId1" Type="http://schemas.microsoft.com/office/2006/relationships/activeXControlBinary" Target="activeX107.bin"/></Relationships>
</file>

<file path=xl/activeX/_rels/activeX108.xml.rels><?xml version="1.0" encoding="UTF-8" standalone="yes"?>
<Relationships xmlns="http://schemas.openxmlformats.org/package/2006/relationships"><Relationship Id="rId1" Type="http://schemas.microsoft.com/office/2006/relationships/activeXControlBinary" Target="activeX108.bin"/></Relationships>
</file>

<file path=xl/activeX/_rels/activeX109.xml.rels><?xml version="1.0" encoding="UTF-8" standalone="yes"?>
<Relationships xmlns="http://schemas.openxmlformats.org/package/2006/relationships"><Relationship Id="rId1" Type="http://schemas.microsoft.com/office/2006/relationships/activeXControlBinary" Target="activeX109.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10.xml.rels><?xml version="1.0" encoding="UTF-8" standalone="yes"?>
<Relationships xmlns="http://schemas.openxmlformats.org/package/2006/relationships"><Relationship Id="rId1" Type="http://schemas.microsoft.com/office/2006/relationships/activeXControlBinary" Target="activeX110.bin"/></Relationships>
</file>

<file path=xl/activeX/_rels/activeX111.xml.rels><?xml version="1.0" encoding="UTF-8" standalone="yes"?>
<Relationships xmlns="http://schemas.openxmlformats.org/package/2006/relationships"><Relationship Id="rId1" Type="http://schemas.microsoft.com/office/2006/relationships/activeXControlBinary" Target="activeX111.bin"/></Relationships>
</file>

<file path=xl/activeX/_rels/activeX112.xml.rels><?xml version="1.0" encoding="UTF-8" standalone="yes"?>
<Relationships xmlns="http://schemas.openxmlformats.org/package/2006/relationships"><Relationship Id="rId1" Type="http://schemas.microsoft.com/office/2006/relationships/activeXControlBinary" Target="activeX112.bin"/></Relationships>
</file>

<file path=xl/activeX/_rels/activeX113.xml.rels><?xml version="1.0" encoding="UTF-8" standalone="yes"?>
<Relationships xmlns="http://schemas.openxmlformats.org/package/2006/relationships"><Relationship Id="rId1" Type="http://schemas.microsoft.com/office/2006/relationships/activeXControlBinary" Target="activeX113.bin"/></Relationships>
</file>

<file path=xl/activeX/_rels/activeX114.xml.rels><?xml version="1.0" encoding="UTF-8" standalone="yes"?>
<Relationships xmlns="http://schemas.openxmlformats.org/package/2006/relationships"><Relationship Id="rId1" Type="http://schemas.microsoft.com/office/2006/relationships/activeXControlBinary" Target="activeX114.bin"/></Relationships>
</file>

<file path=xl/activeX/_rels/activeX115.xml.rels><?xml version="1.0" encoding="UTF-8" standalone="yes"?>
<Relationships xmlns="http://schemas.openxmlformats.org/package/2006/relationships"><Relationship Id="rId1" Type="http://schemas.microsoft.com/office/2006/relationships/activeXControlBinary" Target="activeX115.bin"/></Relationships>
</file>

<file path=xl/activeX/_rels/activeX116.xml.rels><?xml version="1.0" encoding="UTF-8" standalone="yes"?>
<Relationships xmlns="http://schemas.openxmlformats.org/package/2006/relationships"><Relationship Id="rId1" Type="http://schemas.microsoft.com/office/2006/relationships/activeXControlBinary" Target="activeX116.bin"/></Relationships>
</file>

<file path=xl/activeX/_rels/activeX117.xml.rels><?xml version="1.0" encoding="UTF-8" standalone="yes"?>
<Relationships xmlns="http://schemas.openxmlformats.org/package/2006/relationships"><Relationship Id="rId1" Type="http://schemas.microsoft.com/office/2006/relationships/activeXControlBinary" Target="activeX117.bin"/></Relationships>
</file>

<file path=xl/activeX/_rels/activeX118.xml.rels><?xml version="1.0" encoding="UTF-8" standalone="yes"?>
<Relationships xmlns="http://schemas.openxmlformats.org/package/2006/relationships"><Relationship Id="rId1" Type="http://schemas.microsoft.com/office/2006/relationships/activeXControlBinary" Target="activeX118.bin"/></Relationships>
</file>

<file path=xl/activeX/_rels/activeX119.xml.rels><?xml version="1.0" encoding="UTF-8" standalone="yes"?>
<Relationships xmlns="http://schemas.openxmlformats.org/package/2006/relationships"><Relationship Id="rId1" Type="http://schemas.microsoft.com/office/2006/relationships/activeXControlBinary" Target="activeX119.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20.xml.rels><?xml version="1.0" encoding="UTF-8" standalone="yes"?>
<Relationships xmlns="http://schemas.openxmlformats.org/package/2006/relationships"><Relationship Id="rId1" Type="http://schemas.microsoft.com/office/2006/relationships/activeXControlBinary" Target="activeX120.bin"/></Relationships>
</file>

<file path=xl/activeX/_rels/activeX121.xml.rels><?xml version="1.0" encoding="UTF-8" standalone="yes"?>
<Relationships xmlns="http://schemas.openxmlformats.org/package/2006/relationships"><Relationship Id="rId1" Type="http://schemas.microsoft.com/office/2006/relationships/activeXControlBinary" Target="activeX121.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69.xml.rels><?xml version="1.0" encoding="UTF-8" standalone="yes"?>
<Relationships xmlns="http://schemas.openxmlformats.org/package/2006/relationships"><Relationship Id="rId1" Type="http://schemas.microsoft.com/office/2006/relationships/activeXControlBinary" Target="activeX69.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70.xml.rels><?xml version="1.0" encoding="UTF-8" standalone="yes"?>
<Relationships xmlns="http://schemas.openxmlformats.org/package/2006/relationships"><Relationship Id="rId1" Type="http://schemas.microsoft.com/office/2006/relationships/activeXControlBinary" Target="activeX70.bin"/></Relationships>
</file>

<file path=xl/activeX/_rels/activeX71.xml.rels><?xml version="1.0" encoding="UTF-8" standalone="yes"?>
<Relationships xmlns="http://schemas.openxmlformats.org/package/2006/relationships"><Relationship Id="rId1" Type="http://schemas.microsoft.com/office/2006/relationships/activeXControlBinary" Target="activeX71.bin"/></Relationships>
</file>

<file path=xl/activeX/_rels/activeX72.xml.rels><?xml version="1.0" encoding="UTF-8" standalone="yes"?>
<Relationships xmlns="http://schemas.openxmlformats.org/package/2006/relationships"><Relationship Id="rId1" Type="http://schemas.microsoft.com/office/2006/relationships/activeXControlBinary" Target="activeX72.bin"/></Relationships>
</file>

<file path=xl/activeX/_rels/activeX73.xml.rels><?xml version="1.0" encoding="UTF-8" standalone="yes"?>
<Relationships xmlns="http://schemas.openxmlformats.org/package/2006/relationships"><Relationship Id="rId1" Type="http://schemas.microsoft.com/office/2006/relationships/activeXControlBinary" Target="activeX73.bin"/></Relationships>
</file>

<file path=xl/activeX/_rels/activeX74.xml.rels><?xml version="1.0" encoding="UTF-8" standalone="yes"?>
<Relationships xmlns="http://schemas.openxmlformats.org/package/2006/relationships"><Relationship Id="rId1" Type="http://schemas.microsoft.com/office/2006/relationships/activeXControlBinary" Target="activeX74.bin"/></Relationships>
</file>

<file path=xl/activeX/_rels/activeX75.xml.rels><?xml version="1.0" encoding="UTF-8" standalone="yes"?>
<Relationships xmlns="http://schemas.openxmlformats.org/package/2006/relationships"><Relationship Id="rId1" Type="http://schemas.microsoft.com/office/2006/relationships/activeXControlBinary" Target="activeX75.bin"/></Relationships>
</file>

<file path=xl/activeX/_rels/activeX76.xml.rels><?xml version="1.0" encoding="UTF-8" standalone="yes"?>
<Relationships xmlns="http://schemas.openxmlformats.org/package/2006/relationships"><Relationship Id="rId1" Type="http://schemas.microsoft.com/office/2006/relationships/activeXControlBinary" Target="activeX76.bin"/></Relationships>
</file>

<file path=xl/activeX/_rels/activeX77.xml.rels><?xml version="1.0" encoding="UTF-8" standalone="yes"?>
<Relationships xmlns="http://schemas.openxmlformats.org/package/2006/relationships"><Relationship Id="rId1" Type="http://schemas.microsoft.com/office/2006/relationships/activeXControlBinary" Target="activeX77.bin"/></Relationships>
</file>

<file path=xl/activeX/_rels/activeX78.xml.rels><?xml version="1.0" encoding="UTF-8" standalone="yes"?>
<Relationships xmlns="http://schemas.openxmlformats.org/package/2006/relationships"><Relationship Id="rId1" Type="http://schemas.microsoft.com/office/2006/relationships/activeXControlBinary" Target="activeX78.bin"/></Relationships>
</file>

<file path=xl/activeX/_rels/activeX79.xml.rels><?xml version="1.0" encoding="UTF-8" standalone="yes"?>
<Relationships xmlns="http://schemas.openxmlformats.org/package/2006/relationships"><Relationship Id="rId1" Type="http://schemas.microsoft.com/office/2006/relationships/activeXControlBinary" Target="activeX79.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80.xml.rels><?xml version="1.0" encoding="UTF-8" standalone="yes"?>
<Relationships xmlns="http://schemas.openxmlformats.org/package/2006/relationships"><Relationship Id="rId1" Type="http://schemas.microsoft.com/office/2006/relationships/activeXControlBinary" Target="activeX80.bin"/></Relationships>
</file>

<file path=xl/activeX/_rels/activeX81.xml.rels><?xml version="1.0" encoding="UTF-8" standalone="yes"?>
<Relationships xmlns="http://schemas.openxmlformats.org/package/2006/relationships"><Relationship Id="rId1" Type="http://schemas.microsoft.com/office/2006/relationships/activeXControlBinary" Target="activeX81.bin"/></Relationships>
</file>

<file path=xl/activeX/_rels/activeX82.xml.rels><?xml version="1.0" encoding="UTF-8" standalone="yes"?>
<Relationships xmlns="http://schemas.openxmlformats.org/package/2006/relationships"><Relationship Id="rId1" Type="http://schemas.microsoft.com/office/2006/relationships/activeXControlBinary" Target="activeX82.bin"/></Relationships>
</file>

<file path=xl/activeX/_rels/activeX83.xml.rels><?xml version="1.0" encoding="UTF-8" standalone="yes"?>
<Relationships xmlns="http://schemas.openxmlformats.org/package/2006/relationships"><Relationship Id="rId1" Type="http://schemas.microsoft.com/office/2006/relationships/activeXControlBinary" Target="activeX83.bin"/></Relationships>
</file>

<file path=xl/activeX/_rels/activeX84.xml.rels><?xml version="1.0" encoding="UTF-8" standalone="yes"?>
<Relationships xmlns="http://schemas.openxmlformats.org/package/2006/relationships"><Relationship Id="rId1" Type="http://schemas.microsoft.com/office/2006/relationships/activeXControlBinary" Target="activeX84.bin"/></Relationships>
</file>

<file path=xl/activeX/_rels/activeX85.xml.rels><?xml version="1.0" encoding="UTF-8" standalone="yes"?>
<Relationships xmlns="http://schemas.openxmlformats.org/package/2006/relationships"><Relationship Id="rId1" Type="http://schemas.microsoft.com/office/2006/relationships/activeXControlBinary" Target="activeX85.bin"/></Relationships>
</file>

<file path=xl/activeX/_rels/activeX86.xml.rels><?xml version="1.0" encoding="UTF-8" standalone="yes"?>
<Relationships xmlns="http://schemas.openxmlformats.org/package/2006/relationships"><Relationship Id="rId1" Type="http://schemas.microsoft.com/office/2006/relationships/activeXControlBinary" Target="activeX86.bin"/></Relationships>
</file>

<file path=xl/activeX/_rels/activeX87.xml.rels><?xml version="1.0" encoding="UTF-8" standalone="yes"?>
<Relationships xmlns="http://schemas.openxmlformats.org/package/2006/relationships"><Relationship Id="rId1" Type="http://schemas.microsoft.com/office/2006/relationships/activeXControlBinary" Target="activeX87.bin"/></Relationships>
</file>

<file path=xl/activeX/_rels/activeX88.xml.rels><?xml version="1.0" encoding="UTF-8" standalone="yes"?>
<Relationships xmlns="http://schemas.openxmlformats.org/package/2006/relationships"><Relationship Id="rId1" Type="http://schemas.microsoft.com/office/2006/relationships/activeXControlBinary" Target="activeX88.bin"/></Relationships>
</file>

<file path=xl/activeX/_rels/activeX89.xml.rels><?xml version="1.0" encoding="UTF-8" standalone="yes"?>
<Relationships xmlns="http://schemas.openxmlformats.org/package/2006/relationships"><Relationship Id="rId1" Type="http://schemas.microsoft.com/office/2006/relationships/activeXControlBinary" Target="activeX89.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_rels/activeX90.xml.rels><?xml version="1.0" encoding="UTF-8" standalone="yes"?>
<Relationships xmlns="http://schemas.openxmlformats.org/package/2006/relationships"><Relationship Id="rId1" Type="http://schemas.microsoft.com/office/2006/relationships/activeXControlBinary" Target="activeX90.bin"/></Relationships>
</file>

<file path=xl/activeX/_rels/activeX91.xml.rels><?xml version="1.0" encoding="UTF-8" standalone="yes"?>
<Relationships xmlns="http://schemas.openxmlformats.org/package/2006/relationships"><Relationship Id="rId1" Type="http://schemas.microsoft.com/office/2006/relationships/activeXControlBinary" Target="activeX91.bin"/></Relationships>
</file>

<file path=xl/activeX/_rels/activeX92.xml.rels><?xml version="1.0" encoding="UTF-8" standalone="yes"?>
<Relationships xmlns="http://schemas.openxmlformats.org/package/2006/relationships"><Relationship Id="rId1" Type="http://schemas.microsoft.com/office/2006/relationships/activeXControlBinary" Target="activeX92.bin"/></Relationships>
</file>

<file path=xl/activeX/_rels/activeX93.xml.rels><?xml version="1.0" encoding="UTF-8" standalone="yes"?>
<Relationships xmlns="http://schemas.openxmlformats.org/package/2006/relationships"><Relationship Id="rId1" Type="http://schemas.microsoft.com/office/2006/relationships/activeXControlBinary" Target="activeX93.bin"/></Relationships>
</file>

<file path=xl/activeX/_rels/activeX94.xml.rels><?xml version="1.0" encoding="UTF-8" standalone="yes"?>
<Relationships xmlns="http://schemas.openxmlformats.org/package/2006/relationships"><Relationship Id="rId1" Type="http://schemas.microsoft.com/office/2006/relationships/activeXControlBinary" Target="activeX94.bin"/></Relationships>
</file>

<file path=xl/activeX/_rels/activeX95.xml.rels><?xml version="1.0" encoding="UTF-8" standalone="yes"?>
<Relationships xmlns="http://schemas.openxmlformats.org/package/2006/relationships"><Relationship Id="rId1" Type="http://schemas.microsoft.com/office/2006/relationships/activeXControlBinary" Target="activeX95.bin"/></Relationships>
</file>

<file path=xl/activeX/_rels/activeX96.xml.rels><?xml version="1.0" encoding="UTF-8" standalone="yes"?>
<Relationships xmlns="http://schemas.openxmlformats.org/package/2006/relationships"><Relationship Id="rId1" Type="http://schemas.microsoft.com/office/2006/relationships/activeXControlBinary" Target="activeX96.bin"/></Relationships>
</file>

<file path=xl/activeX/_rels/activeX97.xml.rels><?xml version="1.0" encoding="UTF-8" standalone="yes"?>
<Relationships xmlns="http://schemas.openxmlformats.org/package/2006/relationships"><Relationship Id="rId1" Type="http://schemas.microsoft.com/office/2006/relationships/activeXControlBinary" Target="activeX97.bin"/></Relationships>
</file>

<file path=xl/activeX/_rels/activeX98.xml.rels><?xml version="1.0" encoding="UTF-8" standalone="yes"?>
<Relationships xmlns="http://schemas.openxmlformats.org/package/2006/relationships"><Relationship Id="rId1" Type="http://schemas.microsoft.com/office/2006/relationships/activeXControlBinary" Target="activeX98.bin"/></Relationships>
</file>

<file path=xl/activeX/_rels/activeX99.xml.rels><?xml version="1.0" encoding="UTF-8" standalone="yes"?>
<Relationships xmlns="http://schemas.openxmlformats.org/package/2006/relationships"><Relationship Id="rId1" Type="http://schemas.microsoft.com/office/2006/relationships/activeXControlBinary" Target="activeX9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00.xml><?xml version="1.0" encoding="utf-8"?>
<ax:ocx xmlns:ax="http://schemas.microsoft.com/office/2006/activeX" xmlns:r="http://schemas.openxmlformats.org/officeDocument/2006/relationships" ax:classid="{8BD21D40-EC42-11CE-9E0D-00AA006002F3}" ax:persistence="persistStreamInit" r:id="rId1"/>
</file>

<file path=xl/activeX/activeX101.xml><?xml version="1.0" encoding="utf-8"?>
<ax:ocx xmlns:ax="http://schemas.microsoft.com/office/2006/activeX" xmlns:r="http://schemas.openxmlformats.org/officeDocument/2006/relationships" ax:classid="{8BD21D40-EC42-11CE-9E0D-00AA006002F3}" ax:persistence="persistStreamInit" r:id="rId1"/>
</file>

<file path=xl/activeX/activeX102.xml><?xml version="1.0" encoding="utf-8"?>
<ax:ocx xmlns:ax="http://schemas.microsoft.com/office/2006/activeX" xmlns:r="http://schemas.openxmlformats.org/officeDocument/2006/relationships" ax:classid="{8BD21D40-EC42-11CE-9E0D-00AA006002F3}" ax:persistence="persistStreamInit" r:id="rId1"/>
</file>

<file path=xl/activeX/activeX103.xml><?xml version="1.0" encoding="utf-8"?>
<ax:ocx xmlns:ax="http://schemas.microsoft.com/office/2006/activeX" xmlns:r="http://schemas.openxmlformats.org/officeDocument/2006/relationships" ax:classid="{8BD21D40-EC42-11CE-9E0D-00AA006002F3}" ax:persistence="persistStreamInit" r:id="rId1"/>
</file>

<file path=xl/activeX/activeX104.xml><?xml version="1.0" encoding="utf-8"?>
<ax:ocx xmlns:ax="http://schemas.microsoft.com/office/2006/activeX" xmlns:r="http://schemas.openxmlformats.org/officeDocument/2006/relationships" ax:classid="{8BD21D40-EC42-11CE-9E0D-00AA006002F3}" ax:persistence="persistStreamInit" r:id="rId1"/>
</file>

<file path=xl/activeX/activeX105.xml><?xml version="1.0" encoding="utf-8"?>
<ax:ocx xmlns:ax="http://schemas.microsoft.com/office/2006/activeX" xmlns:r="http://schemas.openxmlformats.org/officeDocument/2006/relationships" ax:classid="{8BD21D40-EC42-11CE-9E0D-00AA006002F3}" ax:persistence="persistStreamInit" r:id="rId1"/>
</file>

<file path=xl/activeX/activeX106.xml><?xml version="1.0" encoding="utf-8"?>
<ax:ocx xmlns:ax="http://schemas.microsoft.com/office/2006/activeX" xmlns:r="http://schemas.openxmlformats.org/officeDocument/2006/relationships" ax:classid="{8BD21D40-EC42-11CE-9E0D-00AA006002F3}" ax:persistence="persistStreamInit" r:id="rId1"/>
</file>

<file path=xl/activeX/activeX107.xml><?xml version="1.0" encoding="utf-8"?>
<ax:ocx xmlns:ax="http://schemas.microsoft.com/office/2006/activeX" xmlns:r="http://schemas.openxmlformats.org/officeDocument/2006/relationships" ax:classid="{8BD21D40-EC42-11CE-9E0D-00AA006002F3}" ax:persistence="persistStreamInit" r:id="rId1"/>
</file>

<file path=xl/activeX/activeX108.xml><?xml version="1.0" encoding="utf-8"?>
<ax:ocx xmlns:ax="http://schemas.microsoft.com/office/2006/activeX" xmlns:r="http://schemas.openxmlformats.org/officeDocument/2006/relationships" ax:classid="{8BD21D40-EC42-11CE-9E0D-00AA006002F3}" ax:persistence="persistStreamInit" r:id="rId1"/>
</file>

<file path=xl/activeX/activeX109.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10.xml><?xml version="1.0" encoding="utf-8"?>
<ax:ocx xmlns:ax="http://schemas.microsoft.com/office/2006/activeX" xmlns:r="http://schemas.openxmlformats.org/officeDocument/2006/relationships" ax:classid="{8BD21D40-EC42-11CE-9E0D-00AA006002F3}" ax:persistence="persistStreamInit" r:id="rId1"/>
</file>

<file path=xl/activeX/activeX111.xml><?xml version="1.0" encoding="utf-8"?>
<ax:ocx xmlns:ax="http://schemas.microsoft.com/office/2006/activeX" xmlns:r="http://schemas.openxmlformats.org/officeDocument/2006/relationships" ax:classid="{8BD21D40-EC42-11CE-9E0D-00AA006002F3}" ax:persistence="persistStreamInit" r:id="rId1"/>
</file>

<file path=xl/activeX/activeX112.xml><?xml version="1.0" encoding="utf-8"?>
<ax:ocx xmlns:ax="http://schemas.microsoft.com/office/2006/activeX" xmlns:r="http://schemas.openxmlformats.org/officeDocument/2006/relationships" ax:classid="{8BD21D40-EC42-11CE-9E0D-00AA006002F3}" ax:persistence="persistStreamInit" r:id="rId1"/>
</file>

<file path=xl/activeX/activeX113.xml><?xml version="1.0" encoding="utf-8"?>
<ax:ocx xmlns:ax="http://schemas.microsoft.com/office/2006/activeX" xmlns:r="http://schemas.openxmlformats.org/officeDocument/2006/relationships" ax:classid="{8BD21D40-EC42-11CE-9E0D-00AA006002F3}" ax:persistence="persistStreamInit" r:id="rId1"/>
</file>

<file path=xl/activeX/activeX114.xml><?xml version="1.0" encoding="utf-8"?>
<ax:ocx xmlns:ax="http://schemas.microsoft.com/office/2006/activeX" xmlns:r="http://schemas.openxmlformats.org/officeDocument/2006/relationships" ax:classid="{8BD21D40-EC42-11CE-9E0D-00AA006002F3}" ax:persistence="persistStreamInit" r:id="rId1"/>
</file>

<file path=xl/activeX/activeX115.xml><?xml version="1.0" encoding="utf-8"?>
<ax:ocx xmlns:ax="http://schemas.microsoft.com/office/2006/activeX" xmlns:r="http://schemas.openxmlformats.org/officeDocument/2006/relationships" ax:classid="{8BD21D40-EC42-11CE-9E0D-00AA006002F3}" ax:persistence="persistStreamInit" r:id="rId1"/>
</file>

<file path=xl/activeX/activeX116.xml><?xml version="1.0" encoding="utf-8"?>
<ax:ocx xmlns:ax="http://schemas.microsoft.com/office/2006/activeX" xmlns:r="http://schemas.openxmlformats.org/officeDocument/2006/relationships" ax:classid="{8BD21D40-EC42-11CE-9E0D-00AA006002F3}" ax:persistence="persistStreamInit" r:id="rId1"/>
</file>

<file path=xl/activeX/activeX117.xml><?xml version="1.0" encoding="utf-8"?>
<ax:ocx xmlns:ax="http://schemas.microsoft.com/office/2006/activeX" xmlns:r="http://schemas.openxmlformats.org/officeDocument/2006/relationships" ax:classid="{8BD21D40-EC42-11CE-9E0D-00AA006002F3}" ax:persistence="persistStreamInit" r:id="rId1"/>
</file>

<file path=xl/activeX/activeX118.xml><?xml version="1.0" encoding="utf-8"?>
<ax:ocx xmlns:ax="http://schemas.microsoft.com/office/2006/activeX" xmlns:r="http://schemas.openxmlformats.org/officeDocument/2006/relationships" ax:classid="{8BD21D40-EC42-11CE-9E0D-00AA006002F3}" ax:persistence="persistStreamInit" r:id="rId1"/>
</file>

<file path=xl/activeX/activeX119.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20.xml><?xml version="1.0" encoding="utf-8"?>
<ax:ocx xmlns:ax="http://schemas.microsoft.com/office/2006/activeX" xmlns:r="http://schemas.openxmlformats.org/officeDocument/2006/relationships" ax:classid="{8BD21D40-EC42-11CE-9E0D-00AA006002F3}" ax:persistence="persistStreamInit" r:id="rId1"/>
</file>

<file path=xl/activeX/activeX121.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61.xml><?xml version="1.0" encoding="utf-8"?>
<ax:ocx xmlns:ax="http://schemas.microsoft.com/office/2006/activeX" xmlns:r="http://schemas.openxmlformats.org/officeDocument/2006/relationships" ax:classid="{8BD21D40-EC42-11CE-9E0D-00AA006002F3}" ax:persistence="persistStreamInit" r:id="rId1"/>
</file>

<file path=xl/activeX/activeX62.xml><?xml version="1.0" encoding="utf-8"?>
<ax:ocx xmlns:ax="http://schemas.microsoft.com/office/2006/activeX" xmlns:r="http://schemas.openxmlformats.org/officeDocument/2006/relationships" ax:classid="{8BD21D40-EC42-11CE-9E0D-00AA006002F3}" ax:persistence="persistStreamInit" r:id="rId1"/>
</file>

<file path=xl/activeX/activeX63.xml><?xml version="1.0" encoding="utf-8"?>
<ax:ocx xmlns:ax="http://schemas.microsoft.com/office/2006/activeX" xmlns:r="http://schemas.openxmlformats.org/officeDocument/2006/relationships" ax:classid="{8BD21D40-EC42-11CE-9E0D-00AA006002F3}" ax:persistence="persistStreamInit" r:id="rId1"/>
</file>

<file path=xl/activeX/activeX64.xml><?xml version="1.0" encoding="utf-8"?>
<ax:ocx xmlns:ax="http://schemas.microsoft.com/office/2006/activeX" xmlns:r="http://schemas.openxmlformats.org/officeDocument/2006/relationships" ax:classid="{8BD21D40-EC42-11CE-9E0D-00AA006002F3}" ax:persistence="persistStreamInit" r:id="rId1"/>
</file>

<file path=xl/activeX/activeX65.xml><?xml version="1.0" encoding="utf-8"?>
<ax:ocx xmlns:ax="http://schemas.microsoft.com/office/2006/activeX" xmlns:r="http://schemas.openxmlformats.org/officeDocument/2006/relationships" ax:classid="{8BD21D40-EC42-11CE-9E0D-00AA006002F3}" ax:persistence="persistStreamInit" r:id="rId1"/>
</file>

<file path=xl/activeX/activeX66.xml><?xml version="1.0" encoding="utf-8"?>
<ax:ocx xmlns:ax="http://schemas.microsoft.com/office/2006/activeX" xmlns:r="http://schemas.openxmlformats.org/officeDocument/2006/relationships" ax:classid="{8BD21D40-EC42-11CE-9E0D-00AA006002F3}" ax:persistence="persistStreamInit" r:id="rId1"/>
</file>

<file path=xl/activeX/activeX67.xml><?xml version="1.0" encoding="utf-8"?>
<ax:ocx xmlns:ax="http://schemas.microsoft.com/office/2006/activeX" xmlns:r="http://schemas.openxmlformats.org/officeDocument/2006/relationships" ax:classid="{8BD21D40-EC42-11CE-9E0D-00AA006002F3}" ax:persistence="persistStreamInit" r:id="rId1"/>
</file>

<file path=xl/activeX/activeX68.xml><?xml version="1.0" encoding="utf-8"?>
<ax:ocx xmlns:ax="http://schemas.microsoft.com/office/2006/activeX" xmlns:r="http://schemas.openxmlformats.org/officeDocument/2006/relationships" ax:classid="{8BD21D40-EC42-11CE-9E0D-00AA006002F3}" ax:persistence="persistStreamInit" r:id="rId1"/>
</file>

<file path=xl/activeX/activeX69.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70.xml><?xml version="1.0" encoding="utf-8"?>
<ax:ocx xmlns:ax="http://schemas.microsoft.com/office/2006/activeX" xmlns:r="http://schemas.openxmlformats.org/officeDocument/2006/relationships" ax:classid="{8BD21D40-EC42-11CE-9E0D-00AA006002F3}" ax:persistence="persistStreamInit" r:id="rId1"/>
</file>

<file path=xl/activeX/activeX71.xml><?xml version="1.0" encoding="utf-8"?>
<ax:ocx xmlns:ax="http://schemas.microsoft.com/office/2006/activeX" xmlns:r="http://schemas.openxmlformats.org/officeDocument/2006/relationships" ax:classid="{8BD21D40-EC42-11CE-9E0D-00AA006002F3}" ax:persistence="persistStreamInit" r:id="rId1"/>
</file>

<file path=xl/activeX/activeX72.xml><?xml version="1.0" encoding="utf-8"?>
<ax:ocx xmlns:ax="http://schemas.microsoft.com/office/2006/activeX" xmlns:r="http://schemas.openxmlformats.org/officeDocument/2006/relationships" ax:classid="{8BD21D40-EC42-11CE-9E0D-00AA006002F3}" ax:persistence="persistStreamInit" r:id="rId1"/>
</file>

<file path=xl/activeX/activeX73.xml><?xml version="1.0" encoding="utf-8"?>
<ax:ocx xmlns:ax="http://schemas.microsoft.com/office/2006/activeX" xmlns:r="http://schemas.openxmlformats.org/officeDocument/2006/relationships" ax:classid="{8BD21D40-EC42-11CE-9E0D-00AA006002F3}" ax:persistence="persistStreamInit" r:id="rId1"/>
</file>

<file path=xl/activeX/activeX74.xml><?xml version="1.0" encoding="utf-8"?>
<ax:ocx xmlns:ax="http://schemas.microsoft.com/office/2006/activeX" xmlns:r="http://schemas.openxmlformats.org/officeDocument/2006/relationships" ax:classid="{8BD21D40-EC42-11CE-9E0D-00AA006002F3}" ax:persistence="persistStreamInit" r:id="rId1"/>
</file>

<file path=xl/activeX/activeX75.xml><?xml version="1.0" encoding="utf-8"?>
<ax:ocx xmlns:ax="http://schemas.microsoft.com/office/2006/activeX" xmlns:r="http://schemas.openxmlformats.org/officeDocument/2006/relationships" ax:classid="{8BD21D40-EC42-11CE-9E0D-00AA006002F3}" ax:persistence="persistStreamInit" r:id="rId1"/>
</file>

<file path=xl/activeX/activeX76.xml><?xml version="1.0" encoding="utf-8"?>
<ax:ocx xmlns:ax="http://schemas.microsoft.com/office/2006/activeX" xmlns:r="http://schemas.openxmlformats.org/officeDocument/2006/relationships" ax:classid="{8BD21D40-EC42-11CE-9E0D-00AA006002F3}" ax:persistence="persistStreamInit" r:id="rId1"/>
</file>

<file path=xl/activeX/activeX77.xml><?xml version="1.0" encoding="utf-8"?>
<ax:ocx xmlns:ax="http://schemas.microsoft.com/office/2006/activeX" xmlns:r="http://schemas.openxmlformats.org/officeDocument/2006/relationships" ax:classid="{8BD21D40-EC42-11CE-9E0D-00AA006002F3}" ax:persistence="persistStreamInit" r:id="rId1"/>
</file>

<file path=xl/activeX/activeX78.xml><?xml version="1.0" encoding="utf-8"?>
<ax:ocx xmlns:ax="http://schemas.microsoft.com/office/2006/activeX" xmlns:r="http://schemas.openxmlformats.org/officeDocument/2006/relationships" ax:classid="{8BD21D40-EC42-11CE-9E0D-00AA006002F3}" ax:persistence="persistStreamInit" r:id="rId1"/>
</file>

<file path=xl/activeX/activeX79.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80.xml><?xml version="1.0" encoding="utf-8"?>
<ax:ocx xmlns:ax="http://schemas.microsoft.com/office/2006/activeX" xmlns:r="http://schemas.openxmlformats.org/officeDocument/2006/relationships" ax:classid="{8BD21D40-EC42-11CE-9E0D-00AA006002F3}" ax:persistence="persistStreamInit" r:id="rId1"/>
</file>

<file path=xl/activeX/activeX81.xml><?xml version="1.0" encoding="utf-8"?>
<ax:ocx xmlns:ax="http://schemas.microsoft.com/office/2006/activeX" xmlns:r="http://schemas.openxmlformats.org/officeDocument/2006/relationships" ax:classid="{8BD21D40-EC42-11CE-9E0D-00AA006002F3}" ax:persistence="persistStreamInit" r:id="rId1"/>
</file>

<file path=xl/activeX/activeX82.xml><?xml version="1.0" encoding="utf-8"?>
<ax:ocx xmlns:ax="http://schemas.microsoft.com/office/2006/activeX" xmlns:r="http://schemas.openxmlformats.org/officeDocument/2006/relationships" ax:classid="{8BD21D40-EC42-11CE-9E0D-00AA006002F3}" ax:persistence="persistStreamInit" r:id="rId1"/>
</file>

<file path=xl/activeX/activeX83.xml><?xml version="1.0" encoding="utf-8"?>
<ax:ocx xmlns:ax="http://schemas.microsoft.com/office/2006/activeX" xmlns:r="http://schemas.openxmlformats.org/officeDocument/2006/relationships" ax:classid="{8BD21D40-EC42-11CE-9E0D-00AA006002F3}" ax:persistence="persistStreamInit" r:id="rId1"/>
</file>

<file path=xl/activeX/activeX84.xml><?xml version="1.0" encoding="utf-8"?>
<ax:ocx xmlns:ax="http://schemas.microsoft.com/office/2006/activeX" xmlns:r="http://schemas.openxmlformats.org/officeDocument/2006/relationships" ax:classid="{8BD21D40-EC42-11CE-9E0D-00AA006002F3}" ax:persistence="persistStreamInit" r:id="rId1"/>
</file>

<file path=xl/activeX/activeX85.xml><?xml version="1.0" encoding="utf-8"?>
<ax:ocx xmlns:ax="http://schemas.microsoft.com/office/2006/activeX" xmlns:r="http://schemas.openxmlformats.org/officeDocument/2006/relationships" ax:classid="{8BD21D40-EC42-11CE-9E0D-00AA006002F3}" ax:persistence="persistStreamInit" r:id="rId1"/>
</file>

<file path=xl/activeX/activeX86.xml><?xml version="1.0" encoding="utf-8"?>
<ax:ocx xmlns:ax="http://schemas.microsoft.com/office/2006/activeX" xmlns:r="http://schemas.openxmlformats.org/officeDocument/2006/relationships" ax:classid="{8BD21D40-EC42-11CE-9E0D-00AA006002F3}" ax:persistence="persistStreamInit" r:id="rId1"/>
</file>

<file path=xl/activeX/activeX87.xml><?xml version="1.0" encoding="utf-8"?>
<ax:ocx xmlns:ax="http://schemas.microsoft.com/office/2006/activeX" xmlns:r="http://schemas.openxmlformats.org/officeDocument/2006/relationships" ax:classid="{8BD21D40-EC42-11CE-9E0D-00AA006002F3}" ax:persistence="persistStreamInit" r:id="rId1"/>
</file>

<file path=xl/activeX/activeX88.xml><?xml version="1.0" encoding="utf-8"?>
<ax:ocx xmlns:ax="http://schemas.microsoft.com/office/2006/activeX" xmlns:r="http://schemas.openxmlformats.org/officeDocument/2006/relationships" ax:classid="{8BD21D40-EC42-11CE-9E0D-00AA006002F3}" ax:persistence="persistStreamInit" r:id="rId1"/>
</file>

<file path=xl/activeX/activeX89.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activeX/activeX90.xml><?xml version="1.0" encoding="utf-8"?>
<ax:ocx xmlns:ax="http://schemas.microsoft.com/office/2006/activeX" xmlns:r="http://schemas.openxmlformats.org/officeDocument/2006/relationships" ax:classid="{8BD21D40-EC42-11CE-9E0D-00AA006002F3}" ax:persistence="persistStreamInit" r:id="rId1"/>
</file>

<file path=xl/activeX/activeX91.xml><?xml version="1.0" encoding="utf-8"?>
<ax:ocx xmlns:ax="http://schemas.microsoft.com/office/2006/activeX" xmlns:r="http://schemas.openxmlformats.org/officeDocument/2006/relationships" ax:classid="{8BD21D40-EC42-11CE-9E0D-00AA006002F3}" ax:persistence="persistStreamInit" r:id="rId1"/>
</file>

<file path=xl/activeX/activeX92.xml><?xml version="1.0" encoding="utf-8"?>
<ax:ocx xmlns:ax="http://schemas.microsoft.com/office/2006/activeX" xmlns:r="http://schemas.openxmlformats.org/officeDocument/2006/relationships" ax:classid="{8BD21D40-EC42-11CE-9E0D-00AA006002F3}" ax:persistence="persistStreamInit" r:id="rId1"/>
</file>

<file path=xl/activeX/activeX93.xml><?xml version="1.0" encoding="utf-8"?>
<ax:ocx xmlns:ax="http://schemas.microsoft.com/office/2006/activeX" xmlns:r="http://schemas.openxmlformats.org/officeDocument/2006/relationships" ax:classid="{8BD21D40-EC42-11CE-9E0D-00AA006002F3}" ax:persistence="persistStreamInit" r:id="rId1"/>
</file>

<file path=xl/activeX/activeX94.xml><?xml version="1.0" encoding="utf-8"?>
<ax:ocx xmlns:ax="http://schemas.microsoft.com/office/2006/activeX" xmlns:r="http://schemas.openxmlformats.org/officeDocument/2006/relationships" ax:classid="{8BD21D40-EC42-11CE-9E0D-00AA006002F3}" ax:persistence="persistStreamInit" r:id="rId1"/>
</file>

<file path=xl/activeX/activeX95.xml><?xml version="1.0" encoding="utf-8"?>
<ax:ocx xmlns:ax="http://schemas.microsoft.com/office/2006/activeX" xmlns:r="http://schemas.openxmlformats.org/officeDocument/2006/relationships" ax:classid="{8BD21D40-EC42-11CE-9E0D-00AA006002F3}" ax:persistence="persistStreamInit" r:id="rId1"/>
</file>

<file path=xl/activeX/activeX96.xml><?xml version="1.0" encoding="utf-8"?>
<ax:ocx xmlns:ax="http://schemas.microsoft.com/office/2006/activeX" xmlns:r="http://schemas.openxmlformats.org/officeDocument/2006/relationships" ax:classid="{8BD21D40-EC42-11CE-9E0D-00AA006002F3}" ax:persistence="persistStreamInit" r:id="rId1"/>
</file>

<file path=xl/activeX/activeX97.xml><?xml version="1.0" encoding="utf-8"?>
<ax:ocx xmlns:ax="http://schemas.microsoft.com/office/2006/activeX" xmlns:r="http://schemas.openxmlformats.org/officeDocument/2006/relationships" ax:classid="{8BD21D40-EC42-11CE-9E0D-00AA006002F3}" ax:persistence="persistStreamInit" r:id="rId1"/>
</file>

<file path=xl/activeX/activeX98.xml><?xml version="1.0" encoding="utf-8"?>
<ax:ocx xmlns:ax="http://schemas.microsoft.com/office/2006/activeX" xmlns:r="http://schemas.openxmlformats.org/officeDocument/2006/relationships" ax:classid="{8BD21D40-EC42-11CE-9E0D-00AA006002F3}" ax:persistence="persistStreamInit" r:id="rId1"/>
</file>

<file path=xl/activeX/activeX99.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1.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7.v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xdr:row>
          <xdr:rowOff>0</xdr:rowOff>
        </xdr:from>
        <xdr:to>
          <xdr:col>4</xdr:col>
          <xdr:colOff>171450</xdr:colOff>
          <xdr:row>1</xdr:row>
          <xdr:rowOff>0</xdr:rowOff>
        </xdr:to>
        <xdr:sp macro="" textlink="">
          <xdr:nvSpPr>
            <xdr:cNvPr id="53249" name="CheckBox1" hidden="1">
              <a:extLst>
                <a:ext uri="{63B3BB69-23CF-44E3-9099-C40C66FF867C}">
                  <a14:compatExt spid="_x0000_s532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xdr:row>
          <xdr:rowOff>0</xdr:rowOff>
        </xdr:from>
        <xdr:to>
          <xdr:col>5</xdr:col>
          <xdr:colOff>171450</xdr:colOff>
          <xdr:row>1</xdr:row>
          <xdr:rowOff>0</xdr:rowOff>
        </xdr:to>
        <xdr:sp macro="" textlink="">
          <xdr:nvSpPr>
            <xdr:cNvPr id="53250" name="CheckBox3" hidden="1">
              <a:extLst>
                <a:ext uri="{63B3BB69-23CF-44E3-9099-C40C66FF867C}">
                  <a14:compatExt spid="_x0000_s532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xdr:row>
          <xdr:rowOff>0</xdr:rowOff>
        </xdr:from>
        <xdr:to>
          <xdr:col>5</xdr:col>
          <xdr:colOff>171450</xdr:colOff>
          <xdr:row>1</xdr:row>
          <xdr:rowOff>0</xdr:rowOff>
        </xdr:to>
        <xdr:sp macro="" textlink="">
          <xdr:nvSpPr>
            <xdr:cNvPr id="53251" name="CheckBox4" hidden="1">
              <a:extLst>
                <a:ext uri="{63B3BB69-23CF-44E3-9099-C40C66FF867C}">
                  <a14:compatExt spid="_x0000_s532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xdr:row>
          <xdr:rowOff>0</xdr:rowOff>
        </xdr:from>
        <xdr:to>
          <xdr:col>4</xdr:col>
          <xdr:colOff>171450</xdr:colOff>
          <xdr:row>1</xdr:row>
          <xdr:rowOff>0</xdr:rowOff>
        </xdr:to>
        <xdr:sp macro="" textlink="">
          <xdr:nvSpPr>
            <xdr:cNvPr id="53252" name="CheckBox5" hidden="1">
              <a:extLst>
                <a:ext uri="{63B3BB69-23CF-44E3-9099-C40C66FF867C}">
                  <a14:compatExt spid="_x0000_s532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xdr:row>
          <xdr:rowOff>0</xdr:rowOff>
        </xdr:from>
        <xdr:to>
          <xdr:col>5</xdr:col>
          <xdr:colOff>171450</xdr:colOff>
          <xdr:row>1</xdr:row>
          <xdr:rowOff>0</xdr:rowOff>
        </xdr:to>
        <xdr:sp macro="" textlink="">
          <xdr:nvSpPr>
            <xdr:cNvPr id="53253" name="CheckBox6" hidden="1">
              <a:extLst>
                <a:ext uri="{63B3BB69-23CF-44E3-9099-C40C66FF867C}">
                  <a14:compatExt spid="_x0000_s532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1</xdr:row>
          <xdr:rowOff>0</xdr:rowOff>
        </xdr:from>
        <xdr:to>
          <xdr:col>6</xdr:col>
          <xdr:colOff>171450</xdr:colOff>
          <xdr:row>1</xdr:row>
          <xdr:rowOff>0</xdr:rowOff>
        </xdr:to>
        <xdr:sp macro="" textlink="">
          <xdr:nvSpPr>
            <xdr:cNvPr id="53254" name="CheckBox7" hidden="1">
              <a:extLst>
                <a:ext uri="{63B3BB69-23CF-44E3-9099-C40C66FF867C}">
                  <a14:compatExt spid="_x0000_s532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38100</xdr:colOff>
          <xdr:row>1</xdr:row>
          <xdr:rowOff>0</xdr:rowOff>
        </xdr:from>
        <xdr:to>
          <xdr:col>7</xdr:col>
          <xdr:colOff>171450</xdr:colOff>
          <xdr:row>1</xdr:row>
          <xdr:rowOff>0</xdr:rowOff>
        </xdr:to>
        <xdr:sp macro="" textlink="">
          <xdr:nvSpPr>
            <xdr:cNvPr id="53255" name="CheckBox8" hidden="1">
              <a:extLst>
                <a:ext uri="{63B3BB69-23CF-44E3-9099-C40C66FF867C}">
                  <a14:compatExt spid="_x0000_s532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xdr:row>
          <xdr:rowOff>0</xdr:rowOff>
        </xdr:from>
        <xdr:to>
          <xdr:col>4</xdr:col>
          <xdr:colOff>171450</xdr:colOff>
          <xdr:row>1</xdr:row>
          <xdr:rowOff>0</xdr:rowOff>
        </xdr:to>
        <xdr:sp macro="" textlink="">
          <xdr:nvSpPr>
            <xdr:cNvPr id="53256" name="CheckBox2" hidden="1">
              <a:extLst>
                <a:ext uri="{63B3BB69-23CF-44E3-9099-C40C66FF867C}">
                  <a14:compatExt spid="_x0000_s532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xdr:row>
          <xdr:rowOff>0</xdr:rowOff>
        </xdr:from>
        <xdr:to>
          <xdr:col>4</xdr:col>
          <xdr:colOff>171450</xdr:colOff>
          <xdr:row>1</xdr:row>
          <xdr:rowOff>0</xdr:rowOff>
        </xdr:to>
        <xdr:sp macro="" textlink="">
          <xdr:nvSpPr>
            <xdr:cNvPr id="53257" name="CheckBox19" hidden="1">
              <a:extLst>
                <a:ext uri="{63B3BB69-23CF-44E3-9099-C40C66FF867C}">
                  <a14:compatExt spid="_x0000_s532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xdr:row>
          <xdr:rowOff>0</xdr:rowOff>
        </xdr:from>
        <xdr:to>
          <xdr:col>4</xdr:col>
          <xdr:colOff>171450</xdr:colOff>
          <xdr:row>1</xdr:row>
          <xdr:rowOff>0</xdr:rowOff>
        </xdr:to>
        <xdr:sp macro="" textlink="">
          <xdr:nvSpPr>
            <xdr:cNvPr id="53258" name="CheckBox20" hidden="1">
              <a:extLst>
                <a:ext uri="{63B3BB69-23CF-44E3-9099-C40C66FF867C}">
                  <a14:compatExt spid="_x0000_s532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xdr:row>
          <xdr:rowOff>0</xdr:rowOff>
        </xdr:from>
        <xdr:to>
          <xdr:col>5</xdr:col>
          <xdr:colOff>171450</xdr:colOff>
          <xdr:row>1</xdr:row>
          <xdr:rowOff>0</xdr:rowOff>
        </xdr:to>
        <xdr:sp macro="" textlink="">
          <xdr:nvSpPr>
            <xdr:cNvPr id="53259" name="CheckBox21" hidden="1">
              <a:extLst>
                <a:ext uri="{63B3BB69-23CF-44E3-9099-C40C66FF867C}">
                  <a14:compatExt spid="_x0000_s532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xdr:row>
          <xdr:rowOff>0</xdr:rowOff>
        </xdr:from>
        <xdr:to>
          <xdr:col>5</xdr:col>
          <xdr:colOff>171450</xdr:colOff>
          <xdr:row>1</xdr:row>
          <xdr:rowOff>0</xdr:rowOff>
        </xdr:to>
        <xdr:sp macro="" textlink="">
          <xdr:nvSpPr>
            <xdr:cNvPr id="53260" name="CheckBox22" hidden="1">
              <a:extLst>
                <a:ext uri="{63B3BB69-23CF-44E3-9099-C40C66FF867C}">
                  <a14:compatExt spid="_x0000_s532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22</xdr:row>
          <xdr:rowOff>0</xdr:rowOff>
        </xdr:from>
        <xdr:to>
          <xdr:col>8</xdr:col>
          <xdr:colOff>171450</xdr:colOff>
          <xdr:row>22</xdr:row>
          <xdr:rowOff>0</xdr:rowOff>
        </xdr:to>
        <xdr:sp macro="" textlink="">
          <xdr:nvSpPr>
            <xdr:cNvPr id="53264" name="CheckBox26" hidden="1">
              <a:extLst>
                <a:ext uri="{63B3BB69-23CF-44E3-9099-C40C66FF867C}">
                  <a14:compatExt spid="_x0000_s532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19</xdr:row>
          <xdr:rowOff>28575</xdr:rowOff>
        </xdr:from>
        <xdr:to>
          <xdr:col>3</xdr:col>
          <xdr:colOff>171450</xdr:colOff>
          <xdr:row>19</xdr:row>
          <xdr:rowOff>152400</xdr:rowOff>
        </xdr:to>
        <xdr:sp macro="" textlink="">
          <xdr:nvSpPr>
            <xdr:cNvPr id="53279" name="CheckBox9" hidden="1">
              <a:extLst>
                <a:ext uri="{63B3BB69-23CF-44E3-9099-C40C66FF867C}">
                  <a14:compatExt spid="_x0000_s532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828675</xdr:colOff>
          <xdr:row>19</xdr:row>
          <xdr:rowOff>28575</xdr:rowOff>
        </xdr:from>
        <xdr:to>
          <xdr:col>3</xdr:col>
          <xdr:colOff>962025</xdr:colOff>
          <xdr:row>19</xdr:row>
          <xdr:rowOff>152400</xdr:rowOff>
        </xdr:to>
        <xdr:sp macro="" textlink="">
          <xdr:nvSpPr>
            <xdr:cNvPr id="53280" name="CheckBox10" hidden="1">
              <a:extLst>
                <a:ext uri="{63B3BB69-23CF-44E3-9099-C40C66FF867C}">
                  <a14:compatExt spid="_x0000_s532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20</xdr:row>
          <xdr:rowOff>28575</xdr:rowOff>
        </xdr:from>
        <xdr:to>
          <xdr:col>3</xdr:col>
          <xdr:colOff>171450</xdr:colOff>
          <xdr:row>20</xdr:row>
          <xdr:rowOff>152400</xdr:rowOff>
        </xdr:to>
        <xdr:sp macro="" textlink="">
          <xdr:nvSpPr>
            <xdr:cNvPr id="53281" name="CheckBox11" hidden="1">
              <a:extLst>
                <a:ext uri="{63B3BB69-23CF-44E3-9099-C40C66FF867C}">
                  <a14:compatExt spid="_x0000_s532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828675</xdr:colOff>
          <xdr:row>20</xdr:row>
          <xdr:rowOff>28575</xdr:rowOff>
        </xdr:from>
        <xdr:to>
          <xdr:col>3</xdr:col>
          <xdr:colOff>962025</xdr:colOff>
          <xdr:row>20</xdr:row>
          <xdr:rowOff>152400</xdr:rowOff>
        </xdr:to>
        <xdr:sp macro="" textlink="">
          <xdr:nvSpPr>
            <xdr:cNvPr id="53282" name="CheckBox12" hidden="1">
              <a:extLst>
                <a:ext uri="{63B3BB69-23CF-44E3-9099-C40C66FF867C}">
                  <a14:compatExt spid="_x0000_s532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21</xdr:row>
          <xdr:rowOff>28575</xdr:rowOff>
        </xdr:from>
        <xdr:to>
          <xdr:col>3</xdr:col>
          <xdr:colOff>171450</xdr:colOff>
          <xdr:row>21</xdr:row>
          <xdr:rowOff>152400</xdr:rowOff>
        </xdr:to>
        <xdr:sp macro="" textlink="">
          <xdr:nvSpPr>
            <xdr:cNvPr id="53283" name="CheckBox13" hidden="1">
              <a:extLst>
                <a:ext uri="{63B3BB69-23CF-44E3-9099-C40C66FF867C}">
                  <a14:compatExt spid="_x0000_s532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828675</xdr:colOff>
          <xdr:row>21</xdr:row>
          <xdr:rowOff>28575</xdr:rowOff>
        </xdr:from>
        <xdr:to>
          <xdr:col>3</xdr:col>
          <xdr:colOff>962025</xdr:colOff>
          <xdr:row>21</xdr:row>
          <xdr:rowOff>152400</xdr:rowOff>
        </xdr:to>
        <xdr:sp macro="" textlink="">
          <xdr:nvSpPr>
            <xdr:cNvPr id="53284" name="CheckBox14" hidden="1">
              <a:extLst>
                <a:ext uri="{63B3BB69-23CF-44E3-9099-C40C66FF867C}">
                  <a14:compatExt spid="_x0000_s532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22</xdr:row>
          <xdr:rowOff>28575</xdr:rowOff>
        </xdr:from>
        <xdr:to>
          <xdr:col>3</xdr:col>
          <xdr:colOff>171450</xdr:colOff>
          <xdr:row>22</xdr:row>
          <xdr:rowOff>152400</xdr:rowOff>
        </xdr:to>
        <xdr:sp macro="" textlink="">
          <xdr:nvSpPr>
            <xdr:cNvPr id="53285" name="CheckBox15" hidden="1">
              <a:extLst>
                <a:ext uri="{63B3BB69-23CF-44E3-9099-C40C66FF867C}">
                  <a14:compatExt spid="_x0000_s532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828675</xdr:colOff>
          <xdr:row>22</xdr:row>
          <xdr:rowOff>28575</xdr:rowOff>
        </xdr:from>
        <xdr:to>
          <xdr:col>3</xdr:col>
          <xdr:colOff>962025</xdr:colOff>
          <xdr:row>22</xdr:row>
          <xdr:rowOff>152400</xdr:rowOff>
        </xdr:to>
        <xdr:sp macro="" textlink="">
          <xdr:nvSpPr>
            <xdr:cNvPr id="53286" name="CheckBox16" hidden="1">
              <a:extLst>
                <a:ext uri="{63B3BB69-23CF-44E3-9099-C40C66FF867C}">
                  <a14:compatExt spid="_x0000_s532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23</xdr:row>
          <xdr:rowOff>28575</xdr:rowOff>
        </xdr:from>
        <xdr:to>
          <xdr:col>3</xdr:col>
          <xdr:colOff>171450</xdr:colOff>
          <xdr:row>23</xdr:row>
          <xdr:rowOff>152400</xdr:rowOff>
        </xdr:to>
        <xdr:sp macro="" textlink="">
          <xdr:nvSpPr>
            <xdr:cNvPr id="53287" name="CheckBox17" hidden="1">
              <a:extLst>
                <a:ext uri="{63B3BB69-23CF-44E3-9099-C40C66FF867C}">
                  <a14:compatExt spid="_x0000_s532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828675</xdr:colOff>
          <xdr:row>23</xdr:row>
          <xdr:rowOff>28575</xdr:rowOff>
        </xdr:from>
        <xdr:to>
          <xdr:col>3</xdr:col>
          <xdr:colOff>962025</xdr:colOff>
          <xdr:row>23</xdr:row>
          <xdr:rowOff>152400</xdr:rowOff>
        </xdr:to>
        <xdr:sp macro="" textlink="">
          <xdr:nvSpPr>
            <xdr:cNvPr id="53288" name="CheckBox18" hidden="1">
              <a:extLst>
                <a:ext uri="{63B3BB69-23CF-44E3-9099-C40C66FF867C}">
                  <a14:compatExt spid="_x0000_s532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38100</xdr:colOff>
          <xdr:row>19</xdr:row>
          <xdr:rowOff>28575</xdr:rowOff>
        </xdr:from>
        <xdr:to>
          <xdr:col>7</xdr:col>
          <xdr:colOff>171450</xdr:colOff>
          <xdr:row>19</xdr:row>
          <xdr:rowOff>152400</xdr:rowOff>
        </xdr:to>
        <xdr:sp macro="" textlink="">
          <xdr:nvSpPr>
            <xdr:cNvPr id="53289" name="CheckBox23" hidden="1">
              <a:extLst>
                <a:ext uri="{63B3BB69-23CF-44E3-9099-C40C66FF867C}">
                  <a14:compatExt spid="_x0000_s532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828675</xdr:colOff>
          <xdr:row>19</xdr:row>
          <xdr:rowOff>28575</xdr:rowOff>
        </xdr:from>
        <xdr:to>
          <xdr:col>7</xdr:col>
          <xdr:colOff>962025</xdr:colOff>
          <xdr:row>19</xdr:row>
          <xdr:rowOff>152400</xdr:rowOff>
        </xdr:to>
        <xdr:sp macro="" textlink="">
          <xdr:nvSpPr>
            <xdr:cNvPr id="53290" name="CheckBox24" hidden="1">
              <a:extLst>
                <a:ext uri="{63B3BB69-23CF-44E3-9099-C40C66FF867C}">
                  <a14:compatExt spid="_x0000_s532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38100</xdr:colOff>
          <xdr:row>20</xdr:row>
          <xdr:rowOff>28575</xdr:rowOff>
        </xdr:from>
        <xdr:to>
          <xdr:col>7</xdr:col>
          <xdr:colOff>171450</xdr:colOff>
          <xdr:row>20</xdr:row>
          <xdr:rowOff>152400</xdr:rowOff>
        </xdr:to>
        <xdr:sp macro="" textlink="">
          <xdr:nvSpPr>
            <xdr:cNvPr id="53291" name="CheckBox25" hidden="1">
              <a:extLst>
                <a:ext uri="{63B3BB69-23CF-44E3-9099-C40C66FF867C}">
                  <a14:compatExt spid="_x0000_s532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828675</xdr:colOff>
          <xdr:row>20</xdr:row>
          <xdr:rowOff>28575</xdr:rowOff>
        </xdr:from>
        <xdr:to>
          <xdr:col>7</xdr:col>
          <xdr:colOff>962025</xdr:colOff>
          <xdr:row>20</xdr:row>
          <xdr:rowOff>152400</xdr:rowOff>
        </xdr:to>
        <xdr:sp macro="" textlink="">
          <xdr:nvSpPr>
            <xdr:cNvPr id="53292" name="CheckBox27" hidden="1">
              <a:extLst>
                <a:ext uri="{63B3BB69-23CF-44E3-9099-C40C66FF867C}">
                  <a14:compatExt spid="_x0000_s532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38100</xdr:colOff>
          <xdr:row>21</xdr:row>
          <xdr:rowOff>28575</xdr:rowOff>
        </xdr:from>
        <xdr:to>
          <xdr:col>7</xdr:col>
          <xdr:colOff>171450</xdr:colOff>
          <xdr:row>21</xdr:row>
          <xdr:rowOff>152400</xdr:rowOff>
        </xdr:to>
        <xdr:sp macro="" textlink="">
          <xdr:nvSpPr>
            <xdr:cNvPr id="53293" name="CheckBox28" hidden="1">
              <a:extLst>
                <a:ext uri="{63B3BB69-23CF-44E3-9099-C40C66FF867C}">
                  <a14:compatExt spid="_x0000_s532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828675</xdr:colOff>
          <xdr:row>21</xdr:row>
          <xdr:rowOff>28575</xdr:rowOff>
        </xdr:from>
        <xdr:to>
          <xdr:col>7</xdr:col>
          <xdr:colOff>962025</xdr:colOff>
          <xdr:row>21</xdr:row>
          <xdr:rowOff>152400</xdr:rowOff>
        </xdr:to>
        <xdr:sp macro="" textlink="">
          <xdr:nvSpPr>
            <xdr:cNvPr id="53294" name="CheckBox29" hidden="1">
              <a:extLst>
                <a:ext uri="{63B3BB69-23CF-44E3-9099-C40C66FF867C}">
                  <a14:compatExt spid="_x0000_s532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38100</xdr:colOff>
          <xdr:row>22</xdr:row>
          <xdr:rowOff>28575</xdr:rowOff>
        </xdr:from>
        <xdr:to>
          <xdr:col>7</xdr:col>
          <xdr:colOff>171450</xdr:colOff>
          <xdr:row>22</xdr:row>
          <xdr:rowOff>152400</xdr:rowOff>
        </xdr:to>
        <xdr:sp macro="" textlink="">
          <xdr:nvSpPr>
            <xdr:cNvPr id="53295" name="CheckBox30" hidden="1">
              <a:extLst>
                <a:ext uri="{63B3BB69-23CF-44E3-9099-C40C66FF867C}">
                  <a14:compatExt spid="_x0000_s532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828675</xdr:colOff>
          <xdr:row>22</xdr:row>
          <xdr:rowOff>28575</xdr:rowOff>
        </xdr:from>
        <xdr:to>
          <xdr:col>7</xdr:col>
          <xdr:colOff>962025</xdr:colOff>
          <xdr:row>22</xdr:row>
          <xdr:rowOff>152400</xdr:rowOff>
        </xdr:to>
        <xdr:sp macro="" textlink="">
          <xdr:nvSpPr>
            <xdr:cNvPr id="53296" name="CheckBox31" hidden="1">
              <a:extLst>
                <a:ext uri="{63B3BB69-23CF-44E3-9099-C40C66FF867C}">
                  <a14:compatExt spid="_x0000_s532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38100</xdr:colOff>
          <xdr:row>23</xdr:row>
          <xdr:rowOff>28575</xdr:rowOff>
        </xdr:from>
        <xdr:to>
          <xdr:col>7</xdr:col>
          <xdr:colOff>171450</xdr:colOff>
          <xdr:row>23</xdr:row>
          <xdr:rowOff>152400</xdr:rowOff>
        </xdr:to>
        <xdr:sp macro="" textlink="">
          <xdr:nvSpPr>
            <xdr:cNvPr id="53297" name="CheckBox32" hidden="1">
              <a:extLst>
                <a:ext uri="{63B3BB69-23CF-44E3-9099-C40C66FF867C}">
                  <a14:compatExt spid="_x0000_s532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828675</xdr:colOff>
          <xdr:row>23</xdr:row>
          <xdr:rowOff>28575</xdr:rowOff>
        </xdr:from>
        <xdr:to>
          <xdr:col>7</xdr:col>
          <xdr:colOff>962025</xdr:colOff>
          <xdr:row>23</xdr:row>
          <xdr:rowOff>152400</xdr:rowOff>
        </xdr:to>
        <xdr:sp macro="" textlink="">
          <xdr:nvSpPr>
            <xdr:cNvPr id="53298" name="CheckBox33" hidden="1">
              <a:extLst>
                <a:ext uri="{63B3BB69-23CF-44E3-9099-C40C66FF867C}">
                  <a14:compatExt spid="_x0000_s532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38100</xdr:colOff>
          <xdr:row>32</xdr:row>
          <xdr:rowOff>28575</xdr:rowOff>
        </xdr:from>
        <xdr:to>
          <xdr:col>1</xdr:col>
          <xdr:colOff>171450</xdr:colOff>
          <xdr:row>32</xdr:row>
          <xdr:rowOff>152400</xdr:rowOff>
        </xdr:to>
        <xdr:sp macro="" textlink="">
          <xdr:nvSpPr>
            <xdr:cNvPr id="53306" name="CheckBox34" hidden="1">
              <a:extLst>
                <a:ext uri="{63B3BB69-23CF-44E3-9099-C40C66FF867C}">
                  <a14:compatExt spid="_x0000_s533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38100</xdr:colOff>
          <xdr:row>33</xdr:row>
          <xdr:rowOff>28575</xdr:rowOff>
        </xdr:from>
        <xdr:to>
          <xdr:col>1</xdr:col>
          <xdr:colOff>171450</xdr:colOff>
          <xdr:row>33</xdr:row>
          <xdr:rowOff>152400</xdr:rowOff>
        </xdr:to>
        <xdr:sp macro="" textlink="">
          <xdr:nvSpPr>
            <xdr:cNvPr id="53307" name="CheckBox35" hidden="1">
              <a:extLst>
                <a:ext uri="{63B3BB69-23CF-44E3-9099-C40C66FF867C}">
                  <a14:compatExt spid="_x0000_s533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38100</xdr:colOff>
          <xdr:row>34</xdr:row>
          <xdr:rowOff>28575</xdr:rowOff>
        </xdr:from>
        <xdr:to>
          <xdr:col>1</xdr:col>
          <xdr:colOff>171450</xdr:colOff>
          <xdr:row>34</xdr:row>
          <xdr:rowOff>152400</xdr:rowOff>
        </xdr:to>
        <xdr:sp macro="" textlink="">
          <xdr:nvSpPr>
            <xdr:cNvPr id="53308" name="CheckBox36" hidden="1">
              <a:extLst>
                <a:ext uri="{63B3BB69-23CF-44E3-9099-C40C66FF867C}">
                  <a14:compatExt spid="_x0000_s53308"/>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xdr:row>
          <xdr:rowOff>0</xdr:rowOff>
        </xdr:from>
        <xdr:to>
          <xdr:col>4</xdr:col>
          <xdr:colOff>171450</xdr:colOff>
          <xdr:row>1</xdr:row>
          <xdr:rowOff>0</xdr:rowOff>
        </xdr:to>
        <xdr:sp macro="" textlink="">
          <xdr:nvSpPr>
            <xdr:cNvPr id="12289" name="CheckBox1" hidden="1">
              <a:extLst>
                <a:ext uri="{63B3BB69-23CF-44E3-9099-C40C66FF867C}">
                  <a14:compatExt spid="_x0000_s122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xdr:row>
          <xdr:rowOff>0</xdr:rowOff>
        </xdr:from>
        <xdr:to>
          <xdr:col>5</xdr:col>
          <xdr:colOff>171450</xdr:colOff>
          <xdr:row>1</xdr:row>
          <xdr:rowOff>0</xdr:rowOff>
        </xdr:to>
        <xdr:sp macro="" textlink="">
          <xdr:nvSpPr>
            <xdr:cNvPr id="12290" name="CheckBox3" hidden="1">
              <a:extLst>
                <a:ext uri="{63B3BB69-23CF-44E3-9099-C40C66FF867C}">
                  <a14:compatExt spid="_x0000_s122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xdr:row>
          <xdr:rowOff>0</xdr:rowOff>
        </xdr:from>
        <xdr:to>
          <xdr:col>5</xdr:col>
          <xdr:colOff>171450</xdr:colOff>
          <xdr:row>1</xdr:row>
          <xdr:rowOff>0</xdr:rowOff>
        </xdr:to>
        <xdr:sp macro="" textlink="">
          <xdr:nvSpPr>
            <xdr:cNvPr id="12291" name="CheckBox4" hidden="1">
              <a:extLst>
                <a:ext uri="{63B3BB69-23CF-44E3-9099-C40C66FF867C}">
                  <a14:compatExt spid="_x0000_s122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xdr:row>
          <xdr:rowOff>0</xdr:rowOff>
        </xdr:from>
        <xdr:to>
          <xdr:col>4</xdr:col>
          <xdr:colOff>171450</xdr:colOff>
          <xdr:row>1</xdr:row>
          <xdr:rowOff>0</xdr:rowOff>
        </xdr:to>
        <xdr:sp macro="" textlink="">
          <xdr:nvSpPr>
            <xdr:cNvPr id="12292" name="CheckBox5" hidden="1">
              <a:extLst>
                <a:ext uri="{63B3BB69-23CF-44E3-9099-C40C66FF867C}">
                  <a14:compatExt spid="_x0000_s122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xdr:row>
          <xdr:rowOff>0</xdr:rowOff>
        </xdr:from>
        <xdr:to>
          <xdr:col>5</xdr:col>
          <xdr:colOff>171450</xdr:colOff>
          <xdr:row>1</xdr:row>
          <xdr:rowOff>0</xdr:rowOff>
        </xdr:to>
        <xdr:sp macro="" textlink="">
          <xdr:nvSpPr>
            <xdr:cNvPr id="12293" name="CheckBox6" hidden="1">
              <a:extLst>
                <a:ext uri="{63B3BB69-23CF-44E3-9099-C40C66FF867C}">
                  <a14:compatExt spid="_x0000_s122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1</xdr:row>
          <xdr:rowOff>0</xdr:rowOff>
        </xdr:from>
        <xdr:to>
          <xdr:col>6</xdr:col>
          <xdr:colOff>171450</xdr:colOff>
          <xdr:row>1</xdr:row>
          <xdr:rowOff>0</xdr:rowOff>
        </xdr:to>
        <xdr:sp macro="" textlink="">
          <xdr:nvSpPr>
            <xdr:cNvPr id="12294" name="CheckBox7" hidden="1">
              <a:extLst>
                <a:ext uri="{63B3BB69-23CF-44E3-9099-C40C66FF867C}">
                  <a14:compatExt spid="_x0000_s122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38100</xdr:colOff>
          <xdr:row>1</xdr:row>
          <xdr:rowOff>0</xdr:rowOff>
        </xdr:from>
        <xdr:to>
          <xdr:col>7</xdr:col>
          <xdr:colOff>171450</xdr:colOff>
          <xdr:row>1</xdr:row>
          <xdr:rowOff>0</xdr:rowOff>
        </xdr:to>
        <xdr:sp macro="" textlink="">
          <xdr:nvSpPr>
            <xdr:cNvPr id="12295" name="CheckBox8" hidden="1">
              <a:extLst>
                <a:ext uri="{63B3BB69-23CF-44E3-9099-C40C66FF867C}">
                  <a14:compatExt spid="_x0000_s122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xdr:row>
          <xdr:rowOff>0</xdr:rowOff>
        </xdr:from>
        <xdr:to>
          <xdr:col>4</xdr:col>
          <xdr:colOff>171450</xdr:colOff>
          <xdr:row>1</xdr:row>
          <xdr:rowOff>0</xdr:rowOff>
        </xdr:to>
        <xdr:sp macro="" textlink="">
          <xdr:nvSpPr>
            <xdr:cNvPr id="12306" name="CheckBox2" hidden="1">
              <a:extLst>
                <a:ext uri="{63B3BB69-23CF-44E3-9099-C40C66FF867C}">
                  <a14:compatExt spid="_x0000_s123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xdr:row>
          <xdr:rowOff>0</xdr:rowOff>
        </xdr:from>
        <xdr:to>
          <xdr:col>4</xdr:col>
          <xdr:colOff>171450</xdr:colOff>
          <xdr:row>1</xdr:row>
          <xdr:rowOff>0</xdr:rowOff>
        </xdr:to>
        <xdr:sp macro="" textlink="">
          <xdr:nvSpPr>
            <xdr:cNvPr id="12307" name="CheckBox19" hidden="1">
              <a:extLst>
                <a:ext uri="{63B3BB69-23CF-44E3-9099-C40C66FF867C}">
                  <a14:compatExt spid="_x0000_s123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xdr:row>
          <xdr:rowOff>0</xdr:rowOff>
        </xdr:from>
        <xdr:to>
          <xdr:col>4</xdr:col>
          <xdr:colOff>171450</xdr:colOff>
          <xdr:row>1</xdr:row>
          <xdr:rowOff>0</xdr:rowOff>
        </xdr:to>
        <xdr:sp macro="" textlink="">
          <xdr:nvSpPr>
            <xdr:cNvPr id="12308" name="CheckBox20" hidden="1">
              <a:extLst>
                <a:ext uri="{63B3BB69-23CF-44E3-9099-C40C66FF867C}">
                  <a14:compatExt spid="_x0000_s123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xdr:row>
          <xdr:rowOff>0</xdr:rowOff>
        </xdr:from>
        <xdr:to>
          <xdr:col>5</xdr:col>
          <xdr:colOff>171450</xdr:colOff>
          <xdr:row>1</xdr:row>
          <xdr:rowOff>0</xdr:rowOff>
        </xdr:to>
        <xdr:sp macro="" textlink="">
          <xdr:nvSpPr>
            <xdr:cNvPr id="12309" name="CheckBox21" hidden="1">
              <a:extLst>
                <a:ext uri="{63B3BB69-23CF-44E3-9099-C40C66FF867C}">
                  <a14:compatExt spid="_x0000_s123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xdr:row>
          <xdr:rowOff>0</xdr:rowOff>
        </xdr:from>
        <xdr:to>
          <xdr:col>5</xdr:col>
          <xdr:colOff>171450</xdr:colOff>
          <xdr:row>1</xdr:row>
          <xdr:rowOff>0</xdr:rowOff>
        </xdr:to>
        <xdr:sp macro="" textlink="">
          <xdr:nvSpPr>
            <xdr:cNvPr id="12310" name="CheckBox22" hidden="1">
              <a:extLst>
                <a:ext uri="{63B3BB69-23CF-44E3-9099-C40C66FF867C}">
                  <a14:compatExt spid="_x0000_s123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4</xdr:row>
          <xdr:rowOff>28575</xdr:rowOff>
        </xdr:from>
        <xdr:to>
          <xdr:col>5</xdr:col>
          <xdr:colOff>171450</xdr:colOff>
          <xdr:row>4</xdr:row>
          <xdr:rowOff>152400</xdr:rowOff>
        </xdr:to>
        <xdr:sp macro="" textlink="">
          <xdr:nvSpPr>
            <xdr:cNvPr id="12311" name="CheckBox23" hidden="1">
              <a:extLst>
                <a:ext uri="{63B3BB69-23CF-44E3-9099-C40C66FF867C}">
                  <a14:compatExt spid="_x0000_s123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4</xdr:row>
          <xdr:rowOff>28575</xdr:rowOff>
        </xdr:from>
        <xdr:to>
          <xdr:col>6</xdr:col>
          <xdr:colOff>171450</xdr:colOff>
          <xdr:row>4</xdr:row>
          <xdr:rowOff>152400</xdr:rowOff>
        </xdr:to>
        <xdr:sp macro="" textlink="">
          <xdr:nvSpPr>
            <xdr:cNvPr id="12312" name="CheckBox24" hidden="1">
              <a:extLst>
                <a:ext uri="{63B3BB69-23CF-44E3-9099-C40C66FF867C}">
                  <a14:compatExt spid="_x0000_s123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942975</xdr:colOff>
          <xdr:row>9</xdr:row>
          <xdr:rowOff>28575</xdr:rowOff>
        </xdr:from>
        <xdr:to>
          <xdr:col>9</xdr:col>
          <xdr:colOff>104775</xdr:colOff>
          <xdr:row>9</xdr:row>
          <xdr:rowOff>152400</xdr:rowOff>
        </xdr:to>
        <xdr:sp macro="" textlink="">
          <xdr:nvSpPr>
            <xdr:cNvPr id="12313" name="CheckBox25" hidden="1">
              <a:extLst>
                <a:ext uri="{63B3BB69-23CF-44E3-9099-C40C66FF867C}">
                  <a14:compatExt spid="_x0000_s123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10</xdr:row>
          <xdr:rowOff>0</xdr:rowOff>
        </xdr:from>
        <xdr:to>
          <xdr:col>8</xdr:col>
          <xdr:colOff>171450</xdr:colOff>
          <xdr:row>10</xdr:row>
          <xdr:rowOff>0</xdr:rowOff>
        </xdr:to>
        <xdr:sp macro="" textlink="">
          <xdr:nvSpPr>
            <xdr:cNvPr id="12314" name="CheckBox26" hidden="1">
              <a:extLst>
                <a:ext uri="{63B3BB69-23CF-44E3-9099-C40C66FF867C}">
                  <a14:compatExt spid="_x0000_s123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942975</xdr:colOff>
          <xdr:row>10</xdr:row>
          <xdr:rowOff>28575</xdr:rowOff>
        </xdr:from>
        <xdr:to>
          <xdr:col>9</xdr:col>
          <xdr:colOff>104775</xdr:colOff>
          <xdr:row>10</xdr:row>
          <xdr:rowOff>152400</xdr:rowOff>
        </xdr:to>
        <xdr:sp macro="" textlink="">
          <xdr:nvSpPr>
            <xdr:cNvPr id="12315" name="CheckBox27" hidden="1">
              <a:extLst>
                <a:ext uri="{63B3BB69-23CF-44E3-9099-C40C66FF867C}">
                  <a14:compatExt spid="_x0000_s123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942975</xdr:colOff>
          <xdr:row>11</xdr:row>
          <xdr:rowOff>28575</xdr:rowOff>
        </xdr:from>
        <xdr:to>
          <xdr:col>9</xdr:col>
          <xdr:colOff>104775</xdr:colOff>
          <xdr:row>11</xdr:row>
          <xdr:rowOff>152400</xdr:rowOff>
        </xdr:to>
        <xdr:sp macro="" textlink="">
          <xdr:nvSpPr>
            <xdr:cNvPr id="12316" name="CheckBox28" hidden="1">
              <a:extLst>
                <a:ext uri="{63B3BB69-23CF-44E3-9099-C40C66FF867C}">
                  <a14:compatExt spid="_x0000_s123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942975</xdr:colOff>
          <xdr:row>12</xdr:row>
          <xdr:rowOff>28575</xdr:rowOff>
        </xdr:from>
        <xdr:to>
          <xdr:col>9</xdr:col>
          <xdr:colOff>104775</xdr:colOff>
          <xdr:row>12</xdr:row>
          <xdr:rowOff>152400</xdr:rowOff>
        </xdr:to>
        <xdr:sp macro="" textlink="">
          <xdr:nvSpPr>
            <xdr:cNvPr id="12317" name="CheckBox29" hidden="1">
              <a:extLst>
                <a:ext uri="{63B3BB69-23CF-44E3-9099-C40C66FF867C}">
                  <a14:compatExt spid="_x0000_s12317"/>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9</xdr:col>
          <xdr:colOff>38100</xdr:colOff>
          <xdr:row>3</xdr:row>
          <xdr:rowOff>0</xdr:rowOff>
        </xdr:from>
        <xdr:to>
          <xdr:col>9</xdr:col>
          <xdr:colOff>171450</xdr:colOff>
          <xdr:row>3</xdr:row>
          <xdr:rowOff>0</xdr:rowOff>
        </xdr:to>
        <xdr:sp macro="" textlink="">
          <xdr:nvSpPr>
            <xdr:cNvPr id="33820" name="CheckBox13" hidden="1">
              <a:extLst>
                <a:ext uri="{63B3BB69-23CF-44E3-9099-C40C66FF867C}">
                  <a14:compatExt spid="_x0000_s338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828675</xdr:colOff>
          <xdr:row>3</xdr:row>
          <xdr:rowOff>0</xdr:rowOff>
        </xdr:from>
        <xdr:to>
          <xdr:col>9</xdr:col>
          <xdr:colOff>962025</xdr:colOff>
          <xdr:row>3</xdr:row>
          <xdr:rowOff>0</xdr:rowOff>
        </xdr:to>
        <xdr:sp macro="" textlink="">
          <xdr:nvSpPr>
            <xdr:cNvPr id="33821" name="CheckBox14" hidden="1">
              <a:extLst>
                <a:ext uri="{63B3BB69-23CF-44E3-9099-C40C66FF867C}">
                  <a14:compatExt spid="_x0000_s338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38100</xdr:colOff>
          <xdr:row>3</xdr:row>
          <xdr:rowOff>0</xdr:rowOff>
        </xdr:from>
        <xdr:to>
          <xdr:col>9</xdr:col>
          <xdr:colOff>171450</xdr:colOff>
          <xdr:row>3</xdr:row>
          <xdr:rowOff>0</xdr:rowOff>
        </xdr:to>
        <xdr:sp macro="" textlink="">
          <xdr:nvSpPr>
            <xdr:cNvPr id="33822" name="CheckBox1" hidden="1">
              <a:extLst>
                <a:ext uri="{63B3BB69-23CF-44E3-9099-C40C66FF867C}">
                  <a14:compatExt spid="_x0000_s338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828675</xdr:colOff>
          <xdr:row>3</xdr:row>
          <xdr:rowOff>0</xdr:rowOff>
        </xdr:from>
        <xdr:to>
          <xdr:col>9</xdr:col>
          <xdr:colOff>962025</xdr:colOff>
          <xdr:row>3</xdr:row>
          <xdr:rowOff>0</xdr:rowOff>
        </xdr:to>
        <xdr:sp macro="" textlink="">
          <xdr:nvSpPr>
            <xdr:cNvPr id="33823" name="CheckBox2" hidden="1">
              <a:extLst>
                <a:ext uri="{63B3BB69-23CF-44E3-9099-C40C66FF867C}">
                  <a14:compatExt spid="_x0000_s338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38100</xdr:colOff>
          <xdr:row>3</xdr:row>
          <xdr:rowOff>0</xdr:rowOff>
        </xdr:from>
        <xdr:to>
          <xdr:col>9</xdr:col>
          <xdr:colOff>171450</xdr:colOff>
          <xdr:row>3</xdr:row>
          <xdr:rowOff>0</xdr:rowOff>
        </xdr:to>
        <xdr:sp macro="" textlink="">
          <xdr:nvSpPr>
            <xdr:cNvPr id="33824" name="CheckBox3" hidden="1">
              <a:extLst>
                <a:ext uri="{63B3BB69-23CF-44E3-9099-C40C66FF867C}">
                  <a14:compatExt spid="_x0000_s338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828675</xdr:colOff>
          <xdr:row>3</xdr:row>
          <xdr:rowOff>0</xdr:rowOff>
        </xdr:from>
        <xdr:to>
          <xdr:col>9</xdr:col>
          <xdr:colOff>962025</xdr:colOff>
          <xdr:row>3</xdr:row>
          <xdr:rowOff>0</xdr:rowOff>
        </xdr:to>
        <xdr:sp macro="" textlink="">
          <xdr:nvSpPr>
            <xdr:cNvPr id="33825" name="CheckBox4" hidden="1">
              <a:extLst>
                <a:ext uri="{63B3BB69-23CF-44E3-9099-C40C66FF867C}">
                  <a14:compatExt spid="_x0000_s338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38100</xdr:colOff>
          <xdr:row>19</xdr:row>
          <xdr:rowOff>28575</xdr:rowOff>
        </xdr:from>
        <xdr:to>
          <xdr:col>9</xdr:col>
          <xdr:colOff>171450</xdr:colOff>
          <xdr:row>19</xdr:row>
          <xdr:rowOff>152400</xdr:rowOff>
        </xdr:to>
        <xdr:sp macro="" textlink="">
          <xdr:nvSpPr>
            <xdr:cNvPr id="33826" name="CheckBox5" hidden="1">
              <a:extLst>
                <a:ext uri="{63B3BB69-23CF-44E3-9099-C40C66FF867C}">
                  <a14:compatExt spid="_x0000_s338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828675</xdr:colOff>
          <xdr:row>19</xdr:row>
          <xdr:rowOff>28575</xdr:rowOff>
        </xdr:from>
        <xdr:to>
          <xdr:col>9</xdr:col>
          <xdr:colOff>962025</xdr:colOff>
          <xdr:row>19</xdr:row>
          <xdr:rowOff>152400</xdr:rowOff>
        </xdr:to>
        <xdr:sp macro="" textlink="">
          <xdr:nvSpPr>
            <xdr:cNvPr id="33827" name="CheckBox6" hidden="1">
              <a:extLst>
                <a:ext uri="{63B3BB69-23CF-44E3-9099-C40C66FF867C}">
                  <a14:compatExt spid="_x0000_s338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38100</xdr:colOff>
          <xdr:row>21</xdr:row>
          <xdr:rowOff>28575</xdr:rowOff>
        </xdr:from>
        <xdr:to>
          <xdr:col>9</xdr:col>
          <xdr:colOff>171450</xdr:colOff>
          <xdr:row>21</xdr:row>
          <xdr:rowOff>152400</xdr:rowOff>
        </xdr:to>
        <xdr:sp macro="" textlink="">
          <xdr:nvSpPr>
            <xdr:cNvPr id="33828" name="CheckBox7" hidden="1">
              <a:extLst>
                <a:ext uri="{63B3BB69-23CF-44E3-9099-C40C66FF867C}">
                  <a14:compatExt spid="_x0000_s338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828675</xdr:colOff>
          <xdr:row>21</xdr:row>
          <xdr:rowOff>28575</xdr:rowOff>
        </xdr:from>
        <xdr:to>
          <xdr:col>9</xdr:col>
          <xdr:colOff>962025</xdr:colOff>
          <xdr:row>21</xdr:row>
          <xdr:rowOff>152400</xdr:rowOff>
        </xdr:to>
        <xdr:sp macro="" textlink="">
          <xdr:nvSpPr>
            <xdr:cNvPr id="33829" name="CheckBox8" hidden="1">
              <a:extLst>
                <a:ext uri="{63B3BB69-23CF-44E3-9099-C40C66FF867C}">
                  <a14:compatExt spid="_x0000_s338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38100</xdr:colOff>
          <xdr:row>22</xdr:row>
          <xdr:rowOff>28575</xdr:rowOff>
        </xdr:from>
        <xdr:to>
          <xdr:col>9</xdr:col>
          <xdr:colOff>171450</xdr:colOff>
          <xdr:row>22</xdr:row>
          <xdr:rowOff>152400</xdr:rowOff>
        </xdr:to>
        <xdr:sp macro="" textlink="">
          <xdr:nvSpPr>
            <xdr:cNvPr id="33830" name="CheckBox9" hidden="1">
              <a:extLst>
                <a:ext uri="{63B3BB69-23CF-44E3-9099-C40C66FF867C}">
                  <a14:compatExt spid="_x0000_s338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828675</xdr:colOff>
          <xdr:row>22</xdr:row>
          <xdr:rowOff>28575</xdr:rowOff>
        </xdr:from>
        <xdr:to>
          <xdr:col>9</xdr:col>
          <xdr:colOff>962025</xdr:colOff>
          <xdr:row>22</xdr:row>
          <xdr:rowOff>152400</xdr:rowOff>
        </xdr:to>
        <xdr:sp macro="" textlink="">
          <xdr:nvSpPr>
            <xdr:cNvPr id="33831" name="CheckBox10" hidden="1">
              <a:extLst>
                <a:ext uri="{63B3BB69-23CF-44E3-9099-C40C66FF867C}">
                  <a14:compatExt spid="_x0000_s338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38100</xdr:colOff>
          <xdr:row>13</xdr:row>
          <xdr:rowOff>28575</xdr:rowOff>
        </xdr:from>
        <xdr:to>
          <xdr:col>9</xdr:col>
          <xdr:colOff>171450</xdr:colOff>
          <xdr:row>13</xdr:row>
          <xdr:rowOff>152400</xdr:rowOff>
        </xdr:to>
        <xdr:sp macro="" textlink="">
          <xdr:nvSpPr>
            <xdr:cNvPr id="33833" name="CheckBox11" hidden="1">
              <a:extLst>
                <a:ext uri="{63B3BB69-23CF-44E3-9099-C40C66FF867C}">
                  <a14:compatExt spid="_x0000_s338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828675</xdr:colOff>
          <xdr:row>13</xdr:row>
          <xdr:rowOff>28575</xdr:rowOff>
        </xdr:from>
        <xdr:to>
          <xdr:col>9</xdr:col>
          <xdr:colOff>962025</xdr:colOff>
          <xdr:row>13</xdr:row>
          <xdr:rowOff>152400</xdr:rowOff>
        </xdr:to>
        <xdr:sp macro="" textlink="">
          <xdr:nvSpPr>
            <xdr:cNvPr id="33834" name="CheckBox12" hidden="1">
              <a:extLst>
                <a:ext uri="{63B3BB69-23CF-44E3-9099-C40C66FF867C}">
                  <a14:compatExt spid="_x0000_s338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38100</xdr:colOff>
          <xdr:row>15</xdr:row>
          <xdr:rowOff>28575</xdr:rowOff>
        </xdr:from>
        <xdr:to>
          <xdr:col>9</xdr:col>
          <xdr:colOff>171450</xdr:colOff>
          <xdr:row>15</xdr:row>
          <xdr:rowOff>152400</xdr:rowOff>
        </xdr:to>
        <xdr:sp macro="" textlink="">
          <xdr:nvSpPr>
            <xdr:cNvPr id="33835" name="CheckBox15" hidden="1">
              <a:extLst>
                <a:ext uri="{63B3BB69-23CF-44E3-9099-C40C66FF867C}">
                  <a14:compatExt spid="_x0000_s338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828675</xdr:colOff>
          <xdr:row>15</xdr:row>
          <xdr:rowOff>28575</xdr:rowOff>
        </xdr:from>
        <xdr:to>
          <xdr:col>9</xdr:col>
          <xdr:colOff>962025</xdr:colOff>
          <xdr:row>15</xdr:row>
          <xdr:rowOff>152400</xdr:rowOff>
        </xdr:to>
        <xdr:sp macro="" textlink="">
          <xdr:nvSpPr>
            <xdr:cNvPr id="33836" name="CheckBox16" hidden="1">
              <a:extLst>
                <a:ext uri="{63B3BB69-23CF-44E3-9099-C40C66FF867C}">
                  <a14:compatExt spid="_x0000_s338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38100</xdr:colOff>
          <xdr:row>16</xdr:row>
          <xdr:rowOff>28575</xdr:rowOff>
        </xdr:from>
        <xdr:to>
          <xdr:col>9</xdr:col>
          <xdr:colOff>171450</xdr:colOff>
          <xdr:row>16</xdr:row>
          <xdr:rowOff>152400</xdr:rowOff>
        </xdr:to>
        <xdr:sp macro="" textlink="">
          <xdr:nvSpPr>
            <xdr:cNvPr id="33837" name="CheckBox17" hidden="1">
              <a:extLst>
                <a:ext uri="{63B3BB69-23CF-44E3-9099-C40C66FF867C}">
                  <a14:compatExt spid="_x0000_s338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828675</xdr:colOff>
          <xdr:row>16</xdr:row>
          <xdr:rowOff>28575</xdr:rowOff>
        </xdr:from>
        <xdr:to>
          <xdr:col>9</xdr:col>
          <xdr:colOff>962025</xdr:colOff>
          <xdr:row>16</xdr:row>
          <xdr:rowOff>152400</xdr:rowOff>
        </xdr:to>
        <xdr:sp macro="" textlink="">
          <xdr:nvSpPr>
            <xdr:cNvPr id="33838" name="CheckBox18" hidden="1">
              <a:extLst>
                <a:ext uri="{63B3BB69-23CF-44E3-9099-C40C66FF867C}">
                  <a14:compatExt spid="_x0000_s33838"/>
                </a:ext>
              </a:extLst>
            </xdr:cNvPr>
            <xdr:cNvSpPr/>
          </xdr:nvSpPr>
          <xdr:spPr>
            <a:xfrm>
              <a:off x="0" y="0"/>
              <a:ext cx="0" cy="0"/>
            </a:xfrm>
            <a:prstGeom prst="rect">
              <a:avLst/>
            </a:prstGeom>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38100</xdr:colOff>
          <xdr:row>4</xdr:row>
          <xdr:rowOff>28575</xdr:rowOff>
        </xdr:from>
        <xdr:to>
          <xdr:col>7</xdr:col>
          <xdr:colOff>171450</xdr:colOff>
          <xdr:row>4</xdr:row>
          <xdr:rowOff>152400</xdr:rowOff>
        </xdr:to>
        <xdr:sp macro="" textlink="">
          <xdr:nvSpPr>
            <xdr:cNvPr id="16411" name="CheckBox1" hidden="1">
              <a:extLst>
                <a:ext uri="{63B3BB69-23CF-44E3-9099-C40C66FF867C}">
                  <a14:compatExt spid="_x0000_s164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38100</xdr:colOff>
          <xdr:row>5</xdr:row>
          <xdr:rowOff>28575</xdr:rowOff>
        </xdr:from>
        <xdr:to>
          <xdr:col>7</xdr:col>
          <xdr:colOff>171450</xdr:colOff>
          <xdr:row>5</xdr:row>
          <xdr:rowOff>152400</xdr:rowOff>
        </xdr:to>
        <xdr:sp macro="" textlink="">
          <xdr:nvSpPr>
            <xdr:cNvPr id="16413" name="CheckBox3" hidden="1">
              <a:extLst>
                <a:ext uri="{63B3BB69-23CF-44E3-9099-C40C66FF867C}">
                  <a14:compatExt spid="_x0000_s164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38100</xdr:colOff>
          <xdr:row>13</xdr:row>
          <xdr:rowOff>342900</xdr:rowOff>
        </xdr:from>
        <xdr:to>
          <xdr:col>7</xdr:col>
          <xdr:colOff>171450</xdr:colOff>
          <xdr:row>13</xdr:row>
          <xdr:rowOff>466725</xdr:rowOff>
        </xdr:to>
        <xdr:sp macro="" textlink="">
          <xdr:nvSpPr>
            <xdr:cNvPr id="16415" name="CheckBox5" hidden="1">
              <a:extLst>
                <a:ext uri="{63B3BB69-23CF-44E3-9099-C40C66FF867C}">
                  <a14:compatExt spid="_x0000_s164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38100</xdr:colOff>
          <xdr:row>14</xdr:row>
          <xdr:rowOff>28575</xdr:rowOff>
        </xdr:from>
        <xdr:to>
          <xdr:col>7</xdr:col>
          <xdr:colOff>171450</xdr:colOff>
          <xdr:row>14</xdr:row>
          <xdr:rowOff>152400</xdr:rowOff>
        </xdr:to>
        <xdr:sp macro="" textlink="">
          <xdr:nvSpPr>
            <xdr:cNvPr id="16417" name="CheckBox7" hidden="1">
              <a:extLst>
                <a:ext uri="{63B3BB69-23CF-44E3-9099-C40C66FF867C}">
                  <a14:compatExt spid="_x0000_s164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38100</xdr:colOff>
          <xdr:row>15</xdr:row>
          <xdr:rowOff>28575</xdr:rowOff>
        </xdr:from>
        <xdr:to>
          <xdr:col>7</xdr:col>
          <xdr:colOff>171450</xdr:colOff>
          <xdr:row>15</xdr:row>
          <xdr:rowOff>152400</xdr:rowOff>
        </xdr:to>
        <xdr:sp macro="" textlink="">
          <xdr:nvSpPr>
            <xdr:cNvPr id="16419" name="CheckBox9" hidden="1">
              <a:extLst>
                <a:ext uri="{63B3BB69-23CF-44E3-9099-C40C66FF867C}">
                  <a14:compatExt spid="_x0000_s164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38100</xdr:colOff>
          <xdr:row>16</xdr:row>
          <xdr:rowOff>28575</xdr:rowOff>
        </xdr:from>
        <xdr:to>
          <xdr:col>7</xdr:col>
          <xdr:colOff>171450</xdr:colOff>
          <xdr:row>16</xdr:row>
          <xdr:rowOff>152400</xdr:rowOff>
        </xdr:to>
        <xdr:sp macro="" textlink="">
          <xdr:nvSpPr>
            <xdr:cNvPr id="16421" name="CheckBox11" hidden="1">
              <a:extLst>
                <a:ext uri="{63B3BB69-23CF-44E3-9099-C40C66FF867C}">
                  <a14:compatExt spid="_x0000_s164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38100</xdr:colOff>
          <xdr:row>17</xdr:row>
          <xdr:rowOff>28575</xdr:rowOff>
        </xdr:from>
        <xdr:to>
          <xdr:col>7</xdr:col>
          <xdr:colOff>171450</xdr:colOff>
          <xdr:row>17</xdr:row>
          <xdr:rowOff>152400</xdr:rowOff>
        </xdr:to>
        <xdr:sp macro="" textlink="">
          <xdr:nvSpPr>
            <xdr:cNvPr id="16423" name="CheckBox13" hidden="1">
              <a:extLst>
                <a:ext uri="{63B3BB69-23CF-44E3-9099-C40C66FF867C}">
                  <a14:compatExt spid="_x0000_s164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38100</xdr:colOff>
          <xdr:row>18</xdr:row>
          <xdr:rowOff>28575</xdr:rowOff>
        </xdr:from>
        <xdr:to>
          <xdr:col>7</xdr:col>
          <xdr:colOff>171450</xdr:colOff>
          <xdr:row>18</xdr:row>
          <xdr:rowOff>152400</xdr:rowOff>
        </xdr:to>
        <xdr:sp macro="" textlink="">
          <xdr:nvSpPr>
            <xdr:cNvPr id="16425" name="CheckBox15" hidden="1">
              <a:extLst>
                <a:ext uri="{63B3BB69-23CF-44E3-9099-C40C66FF867C}">
                  <a14:compatExt spid="_x0000_s164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38100</xdr:colOff>
          <xdr:row>19</xdr:row>
          <xdr:rowOff>28575</xdr:rowOff>
        </xdr:from>
        <xdr:to>
          <xdr:col>7</xdr:col>
          <xdr:colOff>171450</xdr:colOff>
          <xdr:row>19</xdr:row>
          <xdr:rowOff>152400</xdr:rowOff>
        </xdr:to>
        <xdr:sp macro="" textlink="">
          <xdr:nvSpPr>
            <xdr:cNvPr id="16427" name="CheckBox17" hidden="1">
              <a:extLst>
                <a:ext uri="{63B3BB69-23CF-44E3-9099-C40C66FF867C}">
                  <a14:compatExt spid="_x0000_s164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38100</xdr:colOff>
          <xdr:row>20</xdr:row>
          <xdr:rowOff>28575</xdr:rowOff>
        </xdr:from>
        <xdr:to>
          <xdr:col>7</xdr:col>
          <xdr:colOff>171450</xdr:colOff>
          <xdr:row>20</xdr:row>
          <xdr:rowOff>152400</xdr:rowOff>
        </xdr:to>
        <xdr:sp macro="" textlink="">
          <xdr:nvSpPr>
            <xdr:cNvPr id="16429" name="CheckBox19" hidden="1">
              <a:extLst>
                <a:ext uri="{63B3BB69-23CF-44E3-9099-C40C66FF867C}">
                  <a14:compatExt spid="_x0000_s164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38100</xdr:colOff>
          <xdr:row>22</xdr:row>
          <xdr:rowOff>28575</xdr:rowOff>
        </xdr:from>
        <xdr:to>
          <xdr:col>7</xdr:col>
          <xdr:colOff>171450</xdr:colOff>
          <xdr:row>22</xdr:row>
          <xdr:rowOff>152400</xdr:rowOff>
        </xdr:to>
        <xdr:sp macro="" textlink="">
          <xdr:nvSpPr>
            <xdr:cNvPr id="16431" name="CheckBox21" hidden="1">
              <a:extLst>
                <a:ext uri="{63B3BB69-23CF-44E3-9099-C40C66FF867C}">
                  <a14:compatExt spid="_x0000_s164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38100</xdr:colOff>
          <xdr:row>23</xdr:row>
          <xdr:rowOff>28575</xdr:rowOff>
        </xdr:from>
        <xdr:to>
          <xdr:col>7</xdr:col>
          <xdr:colOff>171450</xdr:colOff>
          <xdr:row>23</xdr:row>
          <xdr:rowOff>152400</xdr:rowOff>
        </xdr:to>
        <xdr:sp macro="" textlink="">
          <xdr:nvSpPr>
            <xdr:cNvPr id="16433" name="CheckBox23" hidden="1">
              <a:extLst>
                <a:ext uri="{63B3BB69-23CF-44E3-9099-C40C66FF867C}">
                  <a14:compatExt spid="_x0000_s164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38100</xdr:colOff>
          <xdr:row>24</xdr:row>
          <xdr:rowOff>28575</xdr:rowOff>
        </xdr:from>
        <xdr:to>
          <xdr:col>7</xdr:col>
          <xdr:colOff>171450</xdr:colOff>
          <xdr:row>24</xdr:row>
          <xdr:rowOff>152400</xdr:rowOff>
        </xdr:to>
        <xdr:sp macro="" textlink="">
          <xdr:nvSpPr>
            <xdr:cNvPr id="16435" name="CheckBox25" hidden="1">
              <a:extLst>
                <a:ext uri="{63B3BB69-23CF-44E3-9099-C40C66FF867C}">
                  <a14:compatExt spid="_x0000_s164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38100</xdr:colOff>
          <xdr:row>29</xdr:row>
          <xdr:rowOff>28575</xdr:rowOff>
        </xdr:from>
        <xdr:to>
          <xdr:col>7</xdr:col>
          <xdr:colOff>171450</xdr:colOff>
          <xdr:row>29</xdr:row>
          <xdr:rowOff>152400</xdr:rowOff>
        </xdr:to>
        <xdr:sp macro="" textlink="">
          <xdr:nvSpPr>
            <xdr:cNvPr id="16437" name="CheckBox27" hidden="1">
              <a:extLst>
                <a:ext uri="{63B3BB69-23CF-44E3-9099-C40C66FF867C}">
                  <a14:compatExt spid="_x0000_s164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38100</xdr:colOff>
          <xdr:row>21</xdr:row>
          <xdr:rowOff>28575</xdr:rowOff>
        </xdr:from>
        <xdr:to>
          <xdr:col>7</xdr:col>
          <xdr:colOff>171450</xdr:colOff>
          <xdr:row>21</xdr:row>
          <xdr:rowOff>152400</xdr:rowOff>
        </xdr:to>
        <xdr:sp macro="" textlink="">
          <xdr:nvSpPr>
            <xdr:cNvPr id="16439" name="CheckBox2" hidden="1">
              <a:extLst>
                <a:ext uri="{63B3BB69-23CF-44E3-9099-C40C66FF867C}">
                  <a14:compatExt spid="_x0000_s164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38100</xdr:colOff>
          <xdr:row>25</xdr:row>
          <xdr:rowOff>28575</xdr:rowOff>
        </xdr:from>
        <xdr:to>
          <xdr:col>7</xdr:col>
          <xdr:colOff>171450</xdr:colOff>
          <xdr:row>25</xdr:row>
          <xdr:rowOff>152400</xdr:rowOff>
        </xdr:to>
        <xdr:sp macro="" textlink="">
          <xdr:nvSpPr>
            <xdr:cNvPr id="16440" name="CheckBox4" hidden="1">
              <a:extLst>
                <a:ext uri="{63B3BB69-23CF-44E3-9099-C40C66FF867C}">
                  <a14:compatExt spid="_x0000_s164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38100</xdr:colOff>
          <xdr:row>26</xdr:row>
          <xdr:rowOff>28575</xdr:rowOff>
        </xdr:from>
        <xdr:to>
          <xdr:col>7</xdr:col>
          <xdr:colOff>171450</xdr:colOff>
          <xdr:row>26</xdr:row>
          <xdr:rowOff>152400</xdr:rowOff>
        </xdr:to>
        <xdr:sp macro="" textlink="">
          <xdr:nvSpPr>
            <xdr:cNvPr id="16441" name="CheckBox6" hidden="1">
              <a:extLst>
                <a:ext uri="{63B3BB69-23CF-44E3-9099-C40C66FF867C}">
                  <a14:compatExt spid="_x0000_s164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38100</xdr:colOff>
          <xdr:row>27</xdr:row>
          <xdr:rowOff>28575</xdr:rowOff>
        </xdr:from>
        <xdr:to>
          <xdr:col>7</xdr:col>
          <xdr:colOff>171450</xdr:colOff>
          <xdr:row>27</xdr:row>
          <xdr:rowOff>152400</xdr:rowOff>
        </xdr:to>
        <xdr:sp macro="" textlink="">
          <xdr:nvSpPr>
            <xdr:cNvPr id="16442" name="CheckBox8" hidden="1">
              <a:extLst>
                <a:ext uri="{63B3BB69-23CF-44E3-9099-C40C66FF867C}">
                  <a14:compatExt spid="_x0000_s164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38100</xdr:colOff>
          <xdr:row>28</xdr:row>
          <xdr:rowOff>28575</xdr:rowOff>
        </xdr:from>
        <xdr:to>
          <xdr:col>7</xdr:col>
          <xdr:colOff>171450</xdr:colOff>
          <xdr:row>28</xdr:row>
          <xdr:rowOff>152400</xdr:rowOff>
        </xdr:to>
        <xdr:sp macro="" textlink="">
          <xdr:nvSpPr>
            <xdr:cNvPr id="16443" name="CheckBox10" hidden="1">
              <a:extLst>
                <a:ext uri="{63B3BB69-23CF-44E3-9099-C40C66FF867C}">
                  <a14:compatExt spid="_x0000_s16443"/>
                </a:ext>
              </a:extLst>
            </xdr:cNvPr>
            <xdr:cNvSpPr/>
          </xdr:nvSpPr>
          <xdr:spPr>
            <a:xfrm>
              <a:off x="0" y="0"/>
              <a:ext cx="0" cy="0"/>
            </a:xfrm>
            <a:prstGeom prst="rect">
              <a:avLst/>
            </a:prstGeom>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8</xdr:col>
          <xdr:colOff>28575</xdr:colOff>
          <xdr:row>17</xdr:row>
          <xdr:rowOff>28575</xdr:rowOff>
        </xdr:from>
        <xdr:to>
          <xdr:col>8</xdr:col>
          <xdr:colOff>161925</xdr:colOff>
          <xdr:row>17</xdr:row>
          <xdr:rowOff>152400</xdr:rowOff>
        </xdr:to>
        <xdr:sp macro="" textlink="">
          <xdr:nvSpPr>
            <xdr:cNvPr id="34819" name="CheckBox16" hidden="1">
              <a:extLst>
                <a:ext uri="{63B3BB69-23CF-44E3-9099-C40C66FF867C}">
                  <a14:compatExt spid="_x0000_s348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28575</xdr:colOff>
          <xdr:row>18</xdr:row>
          <xdr:rowOff>28575</xdr:rowOff>
        </xdr:from>
        <xdr:to>
          <xdr:col>8</xdr:col>
          <xdr:colOff>161925</xdr:colOff>
          <xdr:row>18</xdr:row>
          <xdr:rowOff>152400</xdr:rowOff>
        </xdr:to>
        <xdr:sp macro="" textlink="">
          <xdr:nvSpPr>
            <xdr:cNvPr id="34820" name="CheckBox17" hidden="1">
              <a:extLst>
                <a:ext uri="{63B3BB69-23CF-44E3-9099-C40C66FF867C}">
                  <a14:compatExt spid="_x0000_s348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28575</xdr:colOff>
          <xdr:row>7</xdr:row>
          <xdr:rowOff>28575</xdr:rowOff>
        </xdr:from>
        <xdr:to>
          <xdr:col>8</xdr:col>
          <xdr:colOff>161925</xdr:colOff>
          <xdr:row>7</xdr:row>
          <xdr:rowOff>152400</xdr:rowOff>
        </xdr:to>
        <xdr:sp macro="" textlink="">
          <xdr:nvSpPr>
            <xdr:cNvPr id="34821" name="CheckBox18" hidden="1">
              <a:extLst>
                <a:ext uri="{63B3BB69-23CF-44E3-9099-C40C66FF867C}">
                  <a14:compatExt spid="_x0000_s348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28575</xdr:colOff>
          <xdr:row>19</xdr:row>
          <xdr:rowOff>28575</xdr:rowOff>
        </xdr:from>
        <xdr:to>
          <xdr:col>8</xdr:col>
          <xdr:colOff>161925</xdr:colOff>
          <xdr:row>19</xdr:row>
          <xdr:rowOff>152400</xdr:rowOff>
        </xdr:to>
        <xdr:sp macro="" textlink="">
          <xdr:nvSpPr>
            <xdr:cNvPr id="34822" name="CheckBox19" hidden="1">
              <a:extLst>
                <a:ext uri="{63B3BB69-23CF-44E3-9099-C40C66FF867C}">
                  <a14:compatExt spid="_x0000_s348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28575</xdr:colOff>
          <xdr:row>6</xdr:row>
          <xdr:rowOff>28575</xdr:rowOff>
        </xdr:from>
        <xdr:to>
          <xdr:col>8</xdr:col>
          <xdr:colOff>161925</xdr:colOff>
          <xdr:row>6</xdr:row>
          <xdr:rowOff>152400</xdr:rowOff>
        </xdr:to>
        <xdr:sp macro="" textlink="">
          <xdr:nvSpPr>
            <xdr:cNvPr id="34823" name="CheckBox2" hidden="1">
              <a:extLst>
                <a:ext uri="{63B3BB69-23CF-44E3-9099-C40C66FF867C}">
                  <a14:compatExt spid="_x0000_s348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38100</xdr:colOff>
          <xdr:row>3</xdr:row>
          <xdr:rowOff>28575</xdr:rowOff>
        </xdr:from>
        <xdr:to>
          <xdr:col>7</xdr:col>
          <xdr:colOff>171450</xdr:colOff>
          <xdr:row>3</xdr:row>
          <xdr:rowOff>152400</xdr:rowOff>
        </xdr:to>
        <xdr:sp macro="" textlink="">
          <xdr:nvSpPr>
            <xdr:cNvPr id="34824" name="CheckBox1" hidden="1">
              <a:extLst>
                <a:ext uri="{63B3BB69-23CF-44E3-9099-C40C66FF867C}">
                  <a14:compatExt spid="_x0000_s348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19050</xdr:colOff>
          <xdr:row>3</xdr:row>
          <xdr:rowOff>28575</xdr:rowOff>
        </xdr:from>
        <xdr:to>
          <xdr:col>8</xdr:col>
          <xdr:colOff>152400</xdr:colOff>
          <xdr:row>3</xdr:row>
          <xdr:rowOff>152400</xdr:rowOff>
        </xdr:to>
        <xdr:sp macro="" textlink="">
          <xdr:nvSpPr>
            <xdr:cNvPr id="34825" name="CheckBox3" hidden="1">
              <a:extLst>
                <a:ext uri="{63B3BB69-23CF-44E3-9099-C40C66FF867C}">
                  <a14:compatExt spid="_x0000_s348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28575</xdr:colOff>
          <xdr:row>22</xdr:row>
          <xdr:rowOff>28575</xdr:rowOff>
        </xdr:from>
        <xdr:to>
          <xdr:col>8</xdr:col>
          <xdr:colOff>161925</xdr:colOff>
          <xdr:row>22</xdr:row>
          <xdr:rowOff>152400</xdr:rowOff>
        </xdr:to>
        <xdr:sp macro="" textlink="">
          <xdr:nvSpPr>
            <xdr:cNvPr id="34826" name="CheckBox4" hidden="1">
              <a:extLst>
                <a:ext uri="{63B3BB69-23CF-44E3-9099-C40C66FF867C}">
                  <a14:compatExt spid="_x0000_s348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38100</xdr:colOff>
          <xdr:row>14</xdr:row>
          <xdr:rowOff>28575</xdr:rowOff>
        </xdr:from>
        <xdr:to>
          <xdr:col>7</xdr:col>
          <xdr:colOff>171450</xdr:colOff>
          <xdr:row>14</xdr:row>
          <xdr:rowOff>152400</xdr:rowOff>
        </xdr:to>
        <xdr:sp macro="" textlink="">
          <xdr:nvSpPr>
            <xdr:cNvPr id="34827" name="CheckBox5" hidden="1">
              <a:extLst>
                <a:ext uri="{63B3BB69-23CF-44E3-9099-C40C66FF867C}">
                  <a14:compatExt spid="_x0000_s348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19050</xdr:colOff>
          <xdr:row>14</xdr:row>
          <xdr:rowOff>28575</xdr:rowOff>
        </xdr:from>
        <xdr:to>
          <xdr:col>8</xdr:col>
          <xdr:colOff>152400</xdr:colOff>
          <xdr:row>14</xdr:row>
          <xdr:rowOff>152400</xdr:rowOff>
        </xdr:to>
        <xdr:sp macro="" textlink="">
          <xdr:nvSpPr>
            <xdr:cNvPr id="34828" name="CheckBox6" hidden="1">
              <a:extLst>
                <a:ext uri="{63B3BB69-23CF-44E3-9099-C40C66FF867C}">
                  <a14:compatExt spid="_x0000_s348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28575</xdr:colOff>
          <xdr:row>10</xdr:row>
          <xdr:rowOff>28575</xdr:rowOff>
        </xdr:from>
        <xdr:to>
          <xdr:col>8</xdr:col>
          <xdr:colOff>161925</xdr:colOff>
          <xdr:row>10</xdr:row>
          <xdr:rowOff>152400</xdr:rowOff>
        </xdr:to>
        <xdr:sp macro="" textlink="">
          <xdr:nvSpPr>
            <xdr:cNvPr id="34830" name="CheckBox7" hidden="1">
              <a:extLst>
                <a:ext uri="{63B3BB69-23CF-44E3-9099-C40C66FF867C}">
                  <a14:compatExt spid="_x0000_s34830"/>
                </a:ext>
              </a:extLst>
            </xdr:cNvPr>
            <xdr:cNvSpPr/>
          </xdr:nvSpPr>
          <xdr:spPr>
            <a:xfrm>
              <a:off x="0" y="0"/>
              <a:ext cx="0" cy="0"/>
            </a:xfrm>
            <a:prstGeom prst="rect">
              <a:avLst/>
            </a:prstGeom>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28575</xdr:colOff>
          <xdr:row>6</xdr:row>
          <xdr:rowOff>28575</xdr:rowOff>
        </xdr:from>
        <xdr:to>
          <xdr:col>1</xdr:col>
          <xdr:colOff>161925</xdr:colOff>
          <xdr:row>6</xdr:row>
          <xdr:rowOff>152400</xdr:rowOff>
        </xdr:to>
        <xdr:sp macro="" textlink="">
          <xdr:nvSpPr>
            <xdr:cNvPr id="58381" name="CheckBox1" hidden="1">
              <a:extLst>
                <a:ext uri="{63B3BB69-23CF-44E3-9099-C40C66FF867C}">
                  <a14:compatExt spid="_x0000_s583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xdr:colOff>
          <xdr:row>3</xdr:row>
          <xdr:rowOff>28575</xdr:rowOff>
        </xdr:from>
        <xdr:to>
          <xdr:col>1</xdr:col>
          <xdr:colOff>161925</xdr:colOff>
          <xdr:row>3</xdr:row>
          <xdr:rowOff>152400</xdr:rowOff>
        </xdr:to>
        <xdr:sp macro="" textlink="">
          <xdr:nvSpPr>
            <xdr:cNvPr id="58382" name="CheckBox2" hidden="1">
              <a:extLst>
                <a:ext uri="{63B3BB69-23CF-44E3-9099-C40C66FF867C}">
                  <a14:compatExt spid="_x0000_s58382"/>
                </a:ext>
              </a:extLst>
            </xdr:cNvPr>
            <xdr:cNvSpPr/>
          </xdr:nvSpPr>
          <xdr:spPr>
            <a:xfrm>
              <a:off x="0" y="0"/>
              <a:ext cx="0" cy="0"/>
            </a:xfrm>
            <a:prstGeom prst="rect">
              <a:avLst/>
            </a:prstGeom>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8</xdr:col>
          <xdr:colOff>0</xdr:colOff>
          <xdr:row>29</xdr:row>
          <xdr:rowOff>28575</xdr:rowOff>
        </xdr:from>
        <xdr:to>
          <xdr:col>8</xdr:col>
          <xdr:colOff>0</xdr:colOff>
          <xdr:row>29</xdr:row>
          <xdr:rowOff>152400</xdr:rowOff>
        </xdr:to>
        <xdr:sp macro="" textlink="">
          <xdr:nvSpPr>
            <xdr:cNvPr id="71682" name="CheckBox2" hidden="1">
              <a:extLst>
                <a:ext uri="{63B3BB69-23CF-44E3-9099-C40C66FF867C}">
                  <a14:compatExt spid="_x0000_s716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0</xdr:colOff>
          <xdr:row>30</xdr:row>
          <xdr:rowOff>28575</xdr:rowOff>
        </xdr:from>
        <xdr:to>
          <xdr:col>8</xdr:col>
          <xdr:colOff>0</xdr:colOff>
          <xdr:row>30</xdr:row>
          <xdr:rowOff>152400</xdr:rowOff>
        </xdr:to>
        <xdr:sp macro="" textlink="">
          <xdr:nvSpPr>
            <xdr:cNvPr id="71684" name="CheckBox4" hidden="1">
              <a:extLst>
                <a:ext uri="{63B3BB69-23CF-44E3-9099-C40C66FF867C}">
                  <a14:compatExt spid="_x0000_s716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0</xdr:colOff>
          <xdr:row>31</xdr:row>
          <xdr:rowOff>28575</xdr:rowOff>
        </xdr:from>
        <xdr:to>
          <xdr:col>8</xdr:col>
          <xdr:colOff>0</xdr:colOff>
          <xdr:row>31</xdr:row>
          <xdr:rowOff>152400</xdr:rowOff>
        </xdr:to>
        <xdr:sp macro="" textlink="">
          <xdr:nvSpPr>
            <xdr:cNvPr id="71686" name="CheckBox6" hidden="1">
              <a:extLst>
                <a:ext uri="{63B3BB69-23CF-44E3-9099-C40C66FF867C}">
                  <a14:compatExt spid="_x0000_s716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38100</xdr:colOff>
          <xdr:row>29</xdr:row>
          <xdr:rowOff>28575</xdr:rowOff>
        </xdr:from>
        <xdr:to>
          <xdr:col>7</xdr:col>
          <xdr:colOff>171450</xdr:colOff>
          <xdr:row>29</xdr:row>
          <xdr:rowOff>152400</xdr:rowOff>
        </xdr:to>
        <xdr:sp macro="" textlink="">
          <xdr:nvSpPr>
            <xdr:cNvPr id="71687" name="CheckBox1" hidden="1">
              <a:extLst>
                <a:ext uri="{63B3BB69-23CF-44E3-9099-C40C66FF867C}">
                  <a14:compatExt spid="_x0000_s716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0</xdr:colOff>
          <xdr:row>29</xdr:row>
          <xdr:rowOff>28575</xdr:rowOff>
        </xdr:from>
        <xdr:to>
          <xdr:col>8</xdr:col>
          <xdr:colOff>0</xdr:colOff>
          <xdr:row>29</xdr:row>
          <xdr:rowOff>152400</xdr:rowOff>
        </xdr:to>
        <xdr:sp macro="" textlink="">
          <xdr:nvSpPr>
            <xdr:cNvPr id="71688" name="CheckBox3" hidden="1">
              <a:extLst>
                <a:ext uri="{63B3BB69-23CF-44E3-9099-C40C66FF867C}">
                  <a14:compatExt spid="_x0000_s716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38100</xdr:colOff>
          <xdr:row>30</xdr:row>
          <xdr:rowOff>28575</xdr:rowOff>
        </xdr:from>
        <xdr:to>
          <xdr:col>7</xdr:col>
          <xdr:colOff>171450</xdr:colOff>
          <xdr:row>30</xdr:row>
          <xdr:rowOff>152400</xdr:rowOff>
        </xdr:to>
        <xdr:sp macro="" textlink="">
          <xdr:nvSpPr>
            <xdr:cNvPr id="71689" name="CheckBox5" hidden="1">
              <a:extLst>
                <a:ext uri="{63B3BB69-23CF-44E3-9099-C40C66FF867C}">
                  <a14:compatExt spid="_x0000_s716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0</xdr:colOff>
          <xdr:row>30</xdr:row>
          <xdr:rowOff>28575</xdr:rowOff>
        </xdr:from>
        <xdr:to>
          <xdr:col>8</xdr:col>
          <xdr:colOff>0</xdr:colOff>
          <xdr:row>30</xdr:row>
          <xdr:rowOff>152400</xdr:rowOff>
        </xdr:to>
        <xdr:sp macro="" textlink="">
          <xdr:nvSpPr>
            <xdr:cNvPr id="71690" name="CheckBox7" hidden="1">
              <a:extLst>
                <a:ext uri="{63B3BB69-23CF-44E3-9099-C40C66FF867C}">
                  <a14:compatExt spid="_x0000_s716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38100</xdr:colOff>
          <xdr:row>31</xdr:row>
          <xdr:rowOff>28575</xdr:rowOff>
        </xdr:from>
        <xdr:to>
          <xdr:col>7</xdr:col>
          <xdr:colOff>171450</xdr:colOff>
          <xdr:row>31</xdr:row>
          <xdr:rowOff>152400</xdr:rowOff>
        </xdr:to>
        <xdr:sp macro="" textlink="">
          <xdr:nvSpPr>
            <xdr:cNvPr id="71692" name="CheckBox8" hidden="1">
              <a:extLst>
                <a:ext uri="{63B3BB69-23CF-44E3-9099-C40C66FF867C}">
                  <a14:compatExt spid="_x0000_s716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0</xdr:colOff>
          <xdr:row>31</xdr:row>
          <xdr:rowOff>28575</xdr:rowOff>
        </xdr:from>
        <xdr:to>
          <xdr:col>8</xdr:col>
          <xdr:colOff>0</xdr:colOff>
          <xdr:row>31</xdr:row>
          <xdr:rowOff>152400</xdr:rowOff>
        </xdr:to>
        <xdr:sp macro="" textlink="">
          <xdr:nvSpPr>
            <xdr:cNvPr id="71693" name="CheckBox9" hidden="1">
              <a:extLst>
                <a:ext uri="{63B3BB69-23CF-44E3-9099-C40C66FF867C}">
                  <a14:compatExt spid="_x0000_s716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114300</xdr:colOff>
          <xdr:row>29</xdr:row>
          <xdr:rowOff>28575</xdr:rowOff>
        </xdr:from>
        <xdr:to>
          <xdr:col>10</xdr:col>
          <xdr:colOff>247650</xdr:colOff>
          <xdr:row>29</xdr:row>
          <xdr:rowOff>152400</xdr:rowOff>
        </xdr:to>
        <xdr:sp macro="" textlink="">
          <xdr:nvSpPr>
            <xdr:cNvPr id="71694" name="CheckBox10" hidden="1">
              <a:extLst>
                <a:ext uri="{63B3BB69-23CF-44E3-9099-C40C66FF867C}">
                  <a14:compatExt spid="_x0000_s716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0</xdr:colOff>
          <xdr:row>30</xdr:row>
          <xdr:rowOff>28575</xdr:rowOff>
        </xdr:from>
        <xdr:to>
          <xdr:col>8</xdr:col>
          <xdr:colOff>0</xdr:colOff>
          <xdr:row>30</xdr:row>
          <xdr:rowOff>152400</xdr:rowOff>
        </xdr:to>
        <xdr:sp macro="" textlink="">
          <xdr:nvSpPr>
            <xdr:cNvPr id="71695" name="CheckBox11" hidden="1">
              <a:extLst>
                <a:ext uri="{63B3BB69-23CF-44E3-9099-C40C66FF867C}">
                  <a14:compatExt spid="_x0000_s716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0</xdr:colOff>
          <xdr:row>30</xdr:row>
          <xdr:rowOff>28575</xdr:rowOff>
        </xdr:from>
        <xdr:to>
          <xdr:col>8</xdr:col>
          <xdr:colOff>0</xdr:colOff>
          <xdr:row>30</xdr:row>
          <xdr:rowOff>152400</xdr:rowOff>
        </xdr:to>
        <xdr:sp macro="" textlink="">
          <xdr:nvSpPr>
            <xdr:cNvPr id="71697" name="CheckBox13" hidden="1">
              <a:extLst>
                <a:ext uri="{63B3BB69-23CF-44E3-9099-C40C66FF867C}">
                  <a14:compatExt spid="_x0000_s716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114300</xdr:colOff>
          <xdr:row>30</xdr:row>
          <xdr:rowOff>28575</xdr:rowOff>
        </xdr:from>
        <xdr:to>
          <xdr:col>10</xdr:col>
          <xdr:colOff>247650</xdr:colOff>
          <xdr:row>30</xdr:row>
          <xdr:rowOff>152400</xdr:rowOff>
        </xdr:to>
        <xdr:sp macro="" textlink="">
          <xdr:nvSpPr>
            <xdr:cNvPr id="71698" name="CheckBox14" hidden="1">
              <a:extLst>
                <a:ext uri="{63B3BB69-23CF-44E3-9099-C40C66FF867C}">
                  <a14:compatExt spid="_x0000_s716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0</xdr:colOff>
          <xdr:row>31</xdr:row>
          <xdr:rowOff>28575</xdr:rowOff>
        </xdr:from>
        <xdr:to>
          <xdr:col>8</xdr:col>
          <xdr:colOff>0</xdr:colOff>
          <xdr:row>31</xdr:row>
          <xdr:rowOff>152400</xdr:rowOff>
        </xdr:to>
        <xdr:sp macro="" textlink="">
          <xdr:nvSpPr>
            <xdr:cNvPr id="71699" name="CheckBox15" hidden="1">
              <a:extLst>
                <a:ext uri="{63B3BB69-23CF-44E3-9099-C40C66FF867C}">
                  <a14:compatExt spid="_x0000_s716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0</xdr:colOff>
          <xdr:row>31</xdr:row>
          <xdr:rowOff>28575</xdr:rowOff>
        </xdr:from>
        <xdr:to>
          <xdr:col>8</xdr:col>
          <xdr:colOff>0</xdr:colOff>
          <xdr:row>31</xdr:row>
          <xdr:rowOff>152400</xdr:rowOff>
        </xdr:to>
        <xdr:sp macro="" textlink="">
          <xdr:nvSpPr>
            <xdr:cNvPr id="71701" name="CheckBox17" hidden="1">
              <a:extLst>
                <a:ext uri="{63B3BB69-23CF-44E3-9099-C40C66FF867C}">
                  <a14:compatExt spid="_x0000_s717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114300</xdr:colOff>
          <xdr:row>31</xdr:row>
          <xdr:rowOff>28575</xdr:rowOff>
        </xdr:from>
        <xdr:to>
          <xdr:col>10</xdr:col>
          <xdr:colOff>247650</xdr:colOff>
          <xdr:row>31</xdr:row>
          <xdr:rowOff>152400</xdr:rowOff>
        </xdr:to>
        <xdr:sp macro="" textlink="">
          <xdr:nvSpPr>
            <xdr:cNvPr id="71702" name="CheckBox18" hidden="1">
              <a:extLst>
                <a:ext uri="{63B3BB69-23CF-44E3-9099-C40C66FF867C}">
                  <a14:compatExt spid="_x0000_s71702"/>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ntrol" Target="../activeX/activeX4.xml"/><Relationship Id="rId13" Type="http://schemas.openxmlformats.org/officeDocument/2006/relationships/control" Target="../activeX/activeX9.xml"/><Relationship Id="rId18" Type="http://schemas.openxmlformats.org/officeDocument/2006/relationships/control" Target="../activeX/activeX14.xml"/><Relationship Id="rId26" Type="http://schemas.openxmlformats.org/officeDocument/2006/relationships/control" Target="../activeX/activeX22.xml"/><Relationship Id="rId39" Type="http://schemas.openxmlformats.org/officeDocument/2006/relationships/control" Target="../activeX/activeX35.xml"/><Relationship Id="rId3" Type="http://schemas.openxmlformats.org/officeDocument/2006/relationships/vmlDrawing" Target="../drawings/vmlDrawing1.vml"/><Relationship Id="rId21" Type="http://schemas.openxmlformats.org/officeDocument/2006/relationships/control" Target="../activeX/activeX17.xml"/><Relationship Id="rId34" Type="http://schemas.openxmlformats.org/officeDocument/2006/relationships/control" Target="../activeX/activeX30.xml"/><Relationship Id="rId7" Type="http://schemas.openxmlformats.org/officeDocument/2006/relationships/control" Target="../activeX/activeX3.xml"/><Relationship Id="rId12" Type="http://schemas.openxmlformats.org/officeDocument/2006/relationships/control" Target="../activeX/activeX8.xml"/><Relationship Id="rId17" Type="http://schemas.openxmlformats.org/officeDocument/2006/relationships/control" Target="../activeX/activeX13.xml"/><Relationship Id="rId25" Type="http://schemas.openxmlformats.org/officeDocument/2006/relationships/control" Target="../activeX/activeX21.xml"/><Relationship Id="rId33" Type="http://schemas.openxmlformats.org/officeDocument/2006/relationships/control" Target="../activeX/activeX29.xml"/><Relationship Id="rId38" Type="http://schemas.openxmlformats.org/officeDocument/2006/relationships/control" Target="../activeX/activeX34.xml"/><Relationship Id="rId2" Type="http://schemas.openxmlformats.org/officeDocument/2006/relationships/drawing" Target="../drawings/drawing1.xml"/><Relationship Id="rId16" Type="http://schemas.openxmlformats.org/officeDocument/2006/relationships/control" Target="../activeX/activeX12.xml"/><Relationship Id="rId20" Type="http://schemas.openxmlformats.org/officeDocument/2006/relationships/control" Target="../activeX/activeX16.xml"/><Relationship Id="rId29" Type="http://schemas.openxmlformats.org/officeDocument/2006/relationships/control" Target="../activeX/activeX25.xml"/><Relationship Id="rId41" Type="http://schemas.openxmlformats.org/officeDocument/2006/relationships/control" Target="../activeX/activeX36.xml"/><Relationship Id="rId1" Type="http://schemas.openxmlformats.org/officeDocument/2006/relationships/printerSettings" Target="../printerSettings/printerSettings1.bin"/><Relationship Id="rId6" Type="http://schemas.openxmlformats.org/officeDocument/2006/relationships/control" Target="../activeX/activeX2.xml"/><Relationship Id="rId11" Type="http://schemas.openxmlformats.org/officeDocument/2006/relationships/control" Target="../activeX/activeX7.xml"/><Relationship Id="rId24" Type="http://schemas.openxmlformats.org/officeDocument/2006/relationships/control" Target="../activeX/activeX20.xml"/><Relationship Id="rId32" Type="http://schemas.openxmlformats.org/officeDocument/2006/relationships/control" Target="../activeX/activeX28.xml"/><Relationship Id="rId37" Type="http://schemas.openxmlformats.org/officeDocument/2006/relationships/control" Target="../activeX/activeX33.xml"/><Relationship Id="rId40" Type="http://schemas.openxmlformats.org/officeDocument/2006/relationships/image" Target="../media/image2.emf"/><Relationship Id="rId5" Type="http://schemas.openxmlformats.org/officeDocument/2006/relationships/image" Target="../media/image1.emf"/><Relationship Id="rId15" Type="http://schemas.openxmlformats.org/officeDocument/2006/relationships/control" Target="../activeX/activeX11.xml"/><Relationship Id="rId23" Type="http://schemas.openxmlformats.org/officeDocument/2006/relationships/control" Target="../activeX/activeX19.xml"/><Relationship Id="rId28" Type="http://schemas.openxmlformats.org/officeDocument/2006/relationships/control" Target="../activeX/activeX24.xml"/><Relationship Id="rId36" Type="http://schemas.openxmlformats.org/officeDocument/2006/relationships/control" Target="../activeX/activeX32.xml"/><Relationship Id="rId10" Type="http://schemas.openxmlformats.org/officeDocument/2006/relationships/control" Target="../activeX/activeX6.xml"/><Relationship Id="rId19" Type="http://schemas.openxmlformats.org/officeDocument/2006/relationships/control" Target="../activeX/activeX15.xml"/><Relationship Id="rId31" Type="http://schemas.openxmlformats.org/officeDocument/2006/relationships/control" Target="../activeX/activeX27.xml"/><Relationship Id="rId4" Type="http://schemas.openxmlformats.org/officeDocument/2006/relationships/control" Target="../activeX/activeX1.xml"/><Relationship Id="rId9" Type="http://schemas.openxmlformats.org/officeDocument/2006/relationships/control" Target="../activeX/activeX5.xml"/><Relationship Id="rId14" Type="http://schemas.openxmlformats.org/officeDocument/2006/relationships/control" Target="../activeX/activeX10.xml"/><Relationship Id="rId22" Type="http://schemas.openxmlformats.org/officeDocument/2006/relationships/control" Target="../activeX/activeX18.xml"/><Relationship Id="rId27" Type="http://schemas.openxmlformats.org/officeDocument/2006/relationships/control" Target="../activeX/activeX23.xml"/><Relationship Id="rId30" Type="http://schemas.openxmlformats.org/officeDocument/2006/relationships/control" Target="../activeX/activeX26.xml"/><Relationship Id="rId35" Type="http://schemas.openxmlformats.org/officeDocument/2006/relationships/control" Target="../activeX/activeX3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8" Type="http://schemas.openxmlformats.org/officeDocument/2006/relationships/control" Target="../activeX/activeX59.xml"/><Relationship Id="rId13" Type="http://schemas.openxmlformats.org/officeDocument/2006/relationships/image" Target="../media/image3.emf"/><Relationship Id="rId18" Type="http://schemas.openxmlformats.org/officeDocument/2006/relationships/control" Target="../activeX/activeX68.xml"/><Relationship Id="rId3" Type="http://schemas.openxmlformats.org/officeDocument/2006/relationships/vmlDrawing" Target="../drawings/vmlDrawing3.vml"/><Relationship Id="rId21" Type="http://schemas.openxmlformats.org/officeDocument/2006/relationships/control" Target="../activeX/activeX71.xml"/><Relationship Id="rId7" Type="http://schemas.openxmlformats.org/officeDocument/2006/relationships/control" Target="../activeX/activeX58.xml"/><Relationship Id="rId12" Type="http://schemas.openxmlformats.org/officeDocument/2006/relationships/control" Target="../activeX/activeX63.xml"/><Relationship Id="rId17" Type="http://schemas.openxmlformats.org/officeDocument/2006/relationships/control" Target="../activeX/activeX67.xml"/><Relationship Id="rId2" Type="http://schemas.openxmlformats.org/officeDocument/2006/relationships/drawing" Target="../drawings/drawing3.xml"/><Relationship Id="rId16" Type="http://schemas.openxmlformats.org/officeDocument/2006/relationships/control" Target="../activeX/activeX66.xml"/><Relationship Id="rId20" Type="http://schemas.openxmlformats.org/officeDocument/2006/relationships/control" Target="../activeX/activeX70.xml"/><Relationship Id="rId1" Type="http://schemas.openxmlformats.org/officeDocument/2006/relationships/printerSettings" Target="../printerSettings/printerSettings15.bin"/><Relationship Id="rId6" Type="http://schemas.openxmlformats.org/officeDocument/2006/relationships/control" Target="../activeX/activeX57.xml"/><Relationship Id="rId11" Type="http://schemas.openxmlformats.org/officeDocument/2006/relationships/control" Target="../activeX/activeX62.xml"/><Relationship Id="rId5" Type="http://schemas.openxmlformats.org/officeDocument/2006/relationships/image" Target="../media/image1.emf"/><Relationship Id="rId15" Type="http://schemas.openxmlformats.org/officeDocument/2006/relationships/control" Target="../activeX/activeX65.xml"/><Relationship Id="rId23" Type="http://schemas.openxmlformats.org/officeDocument/2006/relationships/control" Target="../activeX/activeX73.xml"/><Relationship Id="rId10" Type="http://schemas.openxmlformats.org/officeDocument/2006/relationships/control" Target="../activeX/activeX61.xml"/><Relationship Id="rId19" Type="http://schemas.openxmlformats.org/officeDocument/2006/relationships/control" Target="../activeX/activeX69.xml"/><Relationship Id="rId4" Type="http://schemas.openxmlformats.org/officeDocument/2006/relationships/control" Target="../activeX/activeX56.xml"/><Relationship Id="rId9" Type="http://schemas.openxmlformats.org/officeDocument/2006/relationships/control" Target="../activeX/activeX60.xml"/><Relationship Id="rId14" Type="http://schemas.openxmlformats.org/officeDocument/2006/relationships/control" Target="../activeX/activeX64.xml"/><Relationship Id="rId22" Type="http://schemas.openxmlformats.org/officeDocument/2006/relationships/control" Target="../activeX/activeX72.xml"/></Relationships>
</file>

<file path=xl/worksheets/_rels/sheet16.xml.rels><?xml version="1.0" encoding="UTF-8" standalone="yes"?>
<Relationships xmlns="http://schemas.openxmlformats.org/package/2006/relationships"><Relationship Id="rId8" Type="http://schemas.openxmlformats.org/officeDocument/2006/relationships/control" Target="../activeX/activeX77.xml"/><Relationship Id="rId13" Type="http://schemas.openxmlformats.org/officeDocument/2006/relationships/control" Target="../activeX/activeX82.xml"/><Relationship Id="rId18" Type="http://schemas.openxmlformats.org/officeDocument/2006/relationships/control" Target="../activeX/activeX87.xml"/><Relationship Id="rId3" Type="http://schemas.openxmlformats.org/officeDocument/2006/relationships/vmlDrawing" Target="../drawings/vmlDrawing4.vml"/><Relationship Id="rId21" Type="http://schemas.openxmlformats.org/officeDocument/2006/relationships/control" Target="../activeX/activeX90.xml"/><Relationship Id="rId7" Type="http://schemas.openxmlformats.org/officeDocument/2006/relationships/control" Target="../activeX/activeX76.xml"/><Relationship Id="rId12" Type="http://schemas.openxmlformats.org/officeDocument/2006/relationships/control" Target="../activeX/activeX81.xml"/><Relationship Id="rId17" Type="http://schemas.openxmlformats.org/officeDocument/2006/relationships/control" Target="../activeX/activeX86.xml"/><Relationship Id="rId2" Type="http://schemas.openxmlformats.org/officeDocument/2006/relationships/drawing" Target="../drawings/drawing4.xml"/><Relationship Id="rId16" Type="http://schemas.openxmlformats.org/officeDocument/2006/relationships/control" Target="../activeX/activeX85.xml"/><Relationship Id="rId20" Type="http://schemas.openxmlformats.org/officeDocument/2006/relationships/control" Target="../activeX/activeX89.xml"/><Relationship Id="rId1" Type="http://schemas.openxmlformats.org/officeDocument/2006/relationships/printerSettings" Target="../printerSettings/printerSettings16.bin"/><Relationship Id="rId6" Type="http://schemas.openxmlformats.org/officeDocument/2006/relationships/control" Target="../activeX/activeX75.xml"/><Relationship Id="rId11" Type="http://schemas.openxmlformats.org/officeDocument/2006/relationships/control" Target="../activeX/activeX80.xml"/><Relationship Id="rId5" Type="http://schemas.openxmlformats.org/officeDocument/2006/relationships/image" Target="../media/image1.emf"/><Relationship Id="rId15" Type="http://schemas.openxmlformats.org/officeDocument/2006/relationships/control" Target="../activeX/activeX84.xml"/><Relationship Id="rId23" Type="http://schemas.openxmlformats.org/officeDocument/2006/relationships/control" Target="../activeX/activeX92.xml"/><Relationship Id="rId10" Type="http://schemas.openxmlformats.org/officeDocument/2006/relationships/control" Target="../activeX/activeX79.xml"/><Relationship Id="rId19" Type="http://schemas.openxmlformats.org/officeDocument/2006/relationships/control" Target="../activeX/activeX88.xml"/><Relationship Id="rId4" Type="http://schemas.openxmlformats.org/officeDocument/2006/relationships/control" Target="../activeX/activeX74.xml"/><Relationship Id="rId9" Type="http://schemas.openxmlformats.org/officeDocument/2006/relationships/control" Target="../activeX/activeX78.xml"/><Relationship Id="rId14" Type="http://schemas.openxmlformats.org/officeDocument/2006/relationships/control" Target="../activeX/activeX83.xml"/><Relationship Id="rId22" Type="http://schemas.openxmlformats.org/officeDocument/2006/relationships/control" Target="../activeX/activeX91.xml"/></Relationships>
</file>

<file path=xl/worksheets/_rels/sheet17.xml.rels><?xml version="1.0" encoding="UTF-8" standalone="yes"?>
<Relationships xmlns="http://schemas.openxmlformats.org/package/2006/relationships"><Relationship Id="rId8" Type="http://schemas.openxmlformats.org/officeDocument/2006/relationships/control" Target="../activeX/activeX96.xml"/><Relationship Id="rId13" Type="http://schemas.openxmlformats.org/officeDocument/2006/relationships/control" Target="../activeX/activeX101.xml"/><Relationship Id="rId3" Type="http://schemas.openxmlformats.org/officeDocument/2006/relationships/vmlDrawing" Target="../drawings/vmlDrawing5.vml"/><Relationship Id="rId7" Type="http://schemas.openxmlformats.org/officeDocument/2006/relationships/control" Target="../activeX/activeX95.xml"/><Relationship Id="rId12" Type="http://schemas.openxmlformats.org/officeDocument/2006/relationships/control" Target="../activeX/activeX100.xml"/><Relationship Id="rId2" Type="http://schemas.openxmlformats.org/officeDocument/2006/relationships/drawing" Target="../drawings/drawing5.xml"/><Relationship Id="rId1" Type="http://schemas.openxmlformats.org/officeDocument/2006/relationships/printerSettings" Target="../printerSettings/printerSettings17.bin"/><Relationship Id="rId6" Type="http://schemas.openxmlformats.org/officeDocument/2006/relationships/control" Target="../activeX/activeX94.xml"/><Relationship Id="rId11" Type="http://schemas.openxmlformats.org/officeDocument/2006/relationships/control" Target="../activeX/activeX99.xml"/><Relationship Id="rId5" Type="http://schemas.openxmlformats.org/officeDocument/2006/relationships/image" Target="../media/image1.emf"/><Relationship Id="rId15" Type="http://schemas.openxmlformats.org/officeDocument/2006/relationships/control" Target="../activeX/activeX103.xml"/><Relationship Id="rId10" Type="http://schemas.openxmlformats.org/officeDocument/2006/relationships/control" Target="../activeX/activeX98.xml"/><Relationship Id="rId4" Type="http://schemas.openxmlformats.org/officeDocument/2006/relationships/control" Target="../activeX/activeX93.xml"/><Relationship Id="rId9" Type="http://schemas.openxmlformats.org/officeDocument/2006/relationships/control" Target="../activeX/activeX97.xml"/><Relationship Id="rId14" Type="http://schemas.openxmlformats.org/officeDocument/2006/relationships/control" Target="../activeX/activeX102.xml"/></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18.bin"/><Relationship Id="rId6" Type="http://schemas.openxmlformats.org/officeDocument/2006/relationships/control" Target="../activeX/activeX105.xml"/><Relationship Id="rId5" Type="http://schemas.openxmlformats.org/officeDocument/2006/relationships/image" Target="../media/image1.emf"/><Relationship Id="rId4" Type="http://schemas.openxmlformats.org/officeDocument/2006/relationships/control" Target="../activeX/activeX104.xml"/></Relationships>
</file>

<file path=xl/worksheets/_rels/sheet19.xml.rels><?xml version="1.0" encoding="UTF-8" standalone="yes"?>
<Relationships xmlns="http://schemas.openxmlformats.org/package/2006/relationships"><Relationship Id="rId8" Type="http://schemas.openxmlformats.org/officeDocument/2006/relationships/control" Target="../activeX/activeX108.xml"/><Relationship Id="rId13" Type="http://schemas.openxmlformats.org/officeDocument/2006/relationships/control" Target="../activeX/activeX113.xml"/><Relationship Id="rId18" Type="http://schemas.openxmlformats.org/officeDocument/2006/relationships/control" Target="../activeX/activeX118.xml"/><Relationship Id="rId3" Type="http://schemas.openxmlformats.org/officeDocument/2006/relationships/vmlDrawing" Target="../drawings/vmlDrawing7.vml"/><Relationship Id="rId21" Type="http://schemas.openxmlformats.org/officeDocument/2006/relationships/control" Target="../activeX/activeX121.xml"/><Relationship Id="rId7" Type="http://schemas.openxmlformats.org/officeDocument/2006/relationships/image" Target="../media/image4.emf"/><Relationship Id="rId12" Type="http://schemas.openxmlformats.org/officeDocument/2006/relationships/control" Target="../activeX/activeX112.xml"/><Relationship Id="rId17" Type="http://schemas.openxmlformats.org/officeDocument/2006/relationships/control" Target="../activeX/activeX117.xml"/><Relationship Id="rId2" Type="http://schemas.openxmlformats.org/officeDocument/2006/relationships/drawing" Target="../drawings/drawing7.xml"/><Relationship Id="rId16" Type="http://schemas.openxmlformats.org/officeDocument/2006/relationships/control" Target="../activeX/activeX116.xml"/><Relationship Id="rId20" Type="http://schemas.openxmlformats.org/officeDocument/2006/relationships/control" Target="../activeX/activeX120.xml"/><Relationship Id="rId1" Type="http://schemas.openxmlformats.org/officeDocument/2006/relationships/printerSettings" Target="../printerSettings/printerSettings19.bin"/><Relationship Id="rId6" Type="http://schemas.openxmlformats.org/officeDocument/2006/relationships/control" Target="../activeX/activeX107.xml"/><Relationship Id="rId11" Type="http://schemas.openxmlformats.org/officeDocument/2006/relationships/control" Target="../activeX/activeX111.xml"/><Relationship Id="rId5" Type="http://schemas.openxmlformats.org/officeDocument/2006/relationships/image" Target="../media/image1.emf"/><Relationship Id="rId15" Type="http://schemas.openxmlformats.org/officeDocument/2006/relationships/control" Target="../activeX/activeX115.xml"/><Relationship Id="rId10" Type="http://schemas.openxmlformats.org/officeDocument/2006/relationships/control" Target="../activeX/activeX110.xml"/><Relationship Id="rId19" Type="http://schemas.openxmlformats.org/officeDocument/2006/relationships/control" Target="../activeX/activeX119.xml"/><Relationship Id="rId4" Type="http://schemas.openxmlformats.org/officeDocument/2006/relationships/control" Target="../activeX/activeX106.xml"/><Relationship Id="rId9" Type="http://schemas.openxmlformats.org/officeDocument/2006/relationships/control" Target="../activeX/activeX109.xml"/><Relationship Id="rId14" Type="http://schemas.openxmlformats.org/officeDocument/2006/relationships/control" Target="../activeX/activeX11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image" Target="../media/image1.emf"/><Relationship Id="rId13" Type="http://schemas.openxmlformats.org/officeDocument/2006/relationships/control" Target="../activeX/activeX44.xml"/><Relationship Id="rId18" Type="http://schemas.openxmlformats.org/officeDocument/2006/relationships/control" Target="../activeX/activeX49.xml"/><Relationship Id="rId3" Type="http://schemas.openxmlformats.org/officeDocument/2006/relationships/vmlDrawing" Target="../drawings/vmlDrawing2.vml"/><Relationship Id="rId21" Type="http://schemas.openxmlformats.org/officeDocument/2006/relationships/control" Target="../activeX/activeX52.xml"/><Relationship Id="rId7" Type="http://schemas.openxmlformats.org/officeDocument/2006/relationships/control" Target="../activeX/activeX39.xml"/><Relationship Id="rId12" Type="http://schemas.openxmlformats.org/officeDocument/2006/relationships/control" Target="../activeX/activeX43.xml"/><Relationship Id="rId17" Type="http://schemas.openxmlformats.org/officeDocument/2006/relationships/control" Target="../activeX/activeX48.xml"/><Relationship Id="rId2" Type="http://schemas.openxmlformats.org/officeDocument/2006/relationships/drawing" Target="../drawings/drawing2.xml"/><Relationship Id="rId16" Type="http://schemas.openxmlformats.org/officeDocument/2006/relationships/control" Target="../activeX/activeX47.xml"/><Relationship Id="rId20" Type="http://schemas.openxmlformats.org/officeDocument/2006/relationships/control" Target="../activeX/activeX51.xml"/><Relationship Id="rId1" Type="http://schemas.openxmlformats.org/officeDocument/2006/relationships/printerSettings" Target="../printerSettings/printerSettings3.bin"/><Relationship Id="rId6" Type="http://schemas.openxmlformats.org/officeDocument/2006/relationships/control" Target="../activeX/activeX38.xml"/><Relationship Id="rId11" Type="http://schemas.openxmlformats.org/officeDocument/2006/relationships/control" Target="../activeX/activeX42.xml"/><Relationship Id="rId24" Type="http://schemas.openxmlformats.org/officeDocument/2006/relationships/control" Target="../activeX/activeX55.xml"/><Relationship Id="rId5" Type="http://schemas.openxmlformats.org/officeDocument/2006/relationships/image" Target="../media/image2.emf"/><Relationship Id="rId15" Type="http://schemas.openxmlformats.org/officeDocument/2006/relationships/control" Target="../activeX/activeX46.xml"/><Relationship Id="rId23" Type="http://schemas.openxmlformats.org/officeDocument/2006/relationships/control" Target="../activeX/activeX54.xml"/><Relationship Id="rId10" Type="http://schemas.openxmlformats.org/officeDocument/2006/relationships/control" Target="../activeX/activeX41.xml"/><Relationship Id="rId19" Type="http://schemas.openxmlformats.org/officeDocument/2006/relationships/control" Target="../activeX/activeX50.xml"/><Relationship Id="rId4" Type="http://schemas.openxmlformats.org/officeDocument/2006/relationships/control" Target="../activeX/activeX37.xml"/><Relationship Id="rId9" Type="http://schemas.openxmlformats.org/officeDocument/2006/relationships/control" Target="../activeX/activeX40.xml"/><Relationship Id="rId14" Type="http://schemas.openxmlformats.org/officeDocument/2006/relationships/control" Target="../activeX/activeX45.xml"/><Relationship Id="rId22" Type="http://schemas.openxmlformats.org/officeDocument/2006/relationships/control" Target="../activeX/activeX5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4">
    <pageSetUpPr fitToPage="1"/>
  </sheetPr>
  <dimension ref="B1:M44"/>
  <sheetViews>
    <sheetView tabSelected="1" zoomScaleNormal="100" workbookViewId="0">
      <selection activeCell="H2" sqref="H2"/>
    </sheetView>
  </sheetViews>
  <sheetFormatPr baseColWidth="10" defaultRowHeight="13.7" customHeight="1"/>
  <cols>
    <col min="1" max="1" width="2.5703125" style="21" customWidth="1"/>
    <col min="2" max="2" width="33.28515625" style="21" bestFit="1" customWidth="1"/>
    <col min="3" max="6" width="14.5703125" style="21" customWidth="1"/>
    <col min="7" max="7" width="29.85546875" style="21" customWidth="1"/>
    <col min="8" max="10" width="14.5703125" style="21" customWidth="1"/>
    <col min="11" max="11" width="14.28515625" style="21" customWidth="1"/>
    <col min="12" max="12" width="2.5703125" style="21" customWidth="1"/>
    <col min="13" max="14" width="11.42578125" style="21" customWidth="1"/>
    <col min="15" max="16384" width="11.42578125" style="21"/>
  </cols>
  <sheetData>
    <row r="1" spans="2:13" ht="13.7" customHeight="1" thickBot="1">
      <c r="E1" s="550"/>
      <c r="F1" s="550"/>
      <c r="G1" s="550"/>
      <c r="H1" s="550"/>
    </row>
    <row r="2" spans="2:13" ht="13.7" customHeight="1" thickBot="1">
      <c r="B2" s="683" t="str">
        <f>IF(Info!$H$2='S+L'!$B$1,'S+L'!$B$2,'S+L'!$C$2)</f>
        <v>Applicant's information</v>
      </c>
      <c r="C2" s="683"/>
      <c r="E2" s="684"/>
      <c r="F2" s="685"/>
      <c r="G2" s="64" t="s">
        <v>138</v>
      </c>
      <c r="H2" s="636" t="s">
        <v>97</v>
      </c>
      <c r="K2" s="66" t="str">
        <f>Versions!$C$4</f>
        <v>v 1.0</v>
      </c>
    </row>
    <row r="3" spans="2:13" ht="13.5" customHeight="1" thickBot="1"/>
    <row r="4" spans="2:13" ht="13.5" customHeight="1">
      <c r="B4" s="623" t="str">
        <f>IF(Info!$H$2='S+L'!$B$1,'S+L'!$B$3,'S+L'!$C$3)</f>
        <v>Company name:</v>
      </c>
      <c r="C4" s="686"/>
      <c r="D4" s="687"/>
      <c r="E4" s="687"/>
      <c r="F4" s="688"/>
      <c r="G4" s="68"/>
      <c r="H4" s="68"/>
      <c r="I4" s="68"/>
      <c r="J4" s="68"/>
      <c r="K4" s="68"/>
      <c r="L4" s="68"/>
      <c r="M4" s="68"/>
    </row>
    <row r="5" spans="2:13" s="70" customFormat="1" ht="13.5" customHeight="1">
      <c r="B5" s="623" t="str">
        <f>IF(Info!$H$2='S+L'!$B$1,'S+L'!$B$4,'S+L'!$C$4)</f>
        <v>Postal address:</v>
      </c>
      <c r="C5" s="704"/>
      <c r="D5" s="705"/>
      <c r="E5" s="705"/>
      <c r="F5" s="706"/>
      <c r="G5" s="607"/>
      <c r="H5" s="607"/>
      <c r="I5" s="607"/>
      <c r="J5" s="607"/>
      <c r="K5" s="607"/>
      <c r="L5" s="607"/>
      <c r="M5" s="607"/>
    </row>
    <row r="6" spans="2:13" ht="13.5" customHeight="1">
      <c r="B6" s="623"/>
      <c r="C6" s="704"/>
      <c r="D6" s="705"/>
      <c r="E6" s="705"/>
      <c r="F6" s="706"/>
      <c r="G6" s="607"/>
      <c r="H6" s="607"/>
      <c r="I6" s="607"/>
      <c r="J6" s="607"/>
      <c r="K6" s="69"/>
      <c r="L6" s="613"/>
      <c r="M6" s="614"/>
    </row>
    <row r="7" spans="2:13" s="17" customFormat="1" ht="13.5" customHeight="1">
      <c r="B7" s="623"/>
      <c r="C7" s="704"/>
      <c r="D7" s="705"/>
      <c r="E7" s="705"/>
      <c r="F7" s="706"/>
      <c r="G7" s="614"/>
      <c r="H7" s="614"/>
      <c r="I7" s="614"/>
      <c r="J7" s="614"/>
      <c r="K7" s="614"/>
      <c r="L7" s="614"/>
      <c r="M7" s="614"/>
    </row>
    <row r="8" spans="2:13" ht="13.5" customHeight="1">
      <c r="B8" s="624"/>
      <c r="C8" s="704"/>
      <c r="D8" s="705"/>
      <c r="E8" s="705"/>
      <c r="F8" s="706"/>
      <c r="G8" s="614"/>
      <c r="H8" s="614"/>
      <c r="I8" s="614"/>
      <c r="J8" s="614"/>
      <c r="K8" s="614"/>
      <c r="L8" s="614"/>
      <c r="M8" s="614"/>
    </row>
    <row r="9" spans="2:13" ht="13.5" customHeight="1" thickBot="1">
      <c r="B9" s="561" t="str">
        <f>IF(Info!$H$2='S+L'!$B$1,'S+L'!$B$9,'S+L'!$C$9)</f>
        <v>Vat-No:</v>
      </c>
      <c r="C9" s="707"/>
      <c r="D9" s="708"/>
      <c r="E9" s="708"/>
      <c r="F9" s="709"/>
      <c r="G9" s="68"/>
      <c r="H9" s="68"/>
      <c r="I9" s="68"/>
      <c r="J9" s="607"/>
      <c r="K9" s="69"/>
      <c r="L9" s="613"/>
      <c r="M9" s="614"/>
    </row>
    <row r="10" spans="2:13" s="17" customFormat="1" ht="13.5" customHeight="1" thickBot="1">
      <c r="B10" s="624"/>
      <c r="C10" s="306"/>
      <c r="D10" s="306"/>
      <c r="E10" s="306"/>
      <c r="F10" s="306"/>
      <c r="G10" s="614"/>
      <c r="H10" s="614"/>
      <c r="I10" s="614"/>
      <c r="J10" s="614"/>
      <c r="K10" s="614"/>
      <c r="L10" s="614"/>
      <c r="M10" s="614"/>
    </row>
    <row r="11" spans="2:13" ht="13.5" customHeight="1">
      <c r="B11" s="624" t="str">
        <f>IF(Info!$H$2='S+L'!$B$1,'S+L'!$B$5,'S+L'!$C$5)</f>
        <v>Represented by (authorized person):</v>
      </c>
      <c r="C11" s="686"/>
      <c r="D11" s="687"/>
      <c r="E11" s="687"/>
      <c r="F11" s="688"/>
      <c r="G11" s="562" t="str">
        <f>IF(Info!$H$2='S+L'!$B$1,'S+L'!$B$11,'S+L'!$C$11)</f>
        <v>Function in the company:</v>
      </c>
      <c r="H11" s="721"/>
      <c r="I11" s="722"/>
      <c r="J11" s="722"/>
      <c r="K11" s="723"/>
      <c r="L11" s="614"/>
      <c r="M11" s="614"/>
    </row>
    <row r="12" spans="2:13" ht="13.5" customHeight="1" thickBot="1">
      <c r="B12" s="623" t="str">
        <f>IF(Info!$H$2='S+L'!$B$1,'S+L'!$B$6,'S+L'!$C$6)</f>
        <v>Telephone number:</v>
      </c>
      <c r="C12" s="704"/>
      <c r="D12" s="705"/>
      <c r="E12" s="705"/>
      <c r="F12" s="706"/>
      <c r="G12" s="561" t="str">
        <f>IF(Info!$H$2='S+L'!$B$1,'S+L'!$B$7,'S+L'!$C$7)</f>
        <v>Fax number:</v>
      </c>
      <c r="H12" s="707"/>
      <c r="I12" s="708"/>
      <c r="J12" s="708"/>
      <c r="K12" s="709"/>
      <c r="L12" s="613"/>
      <c r="M12" s="614"/>
    </row>
    <row r="13" spans="2:13" ht="13.5" customHeight="1" thickBot="1">
      <c r="B13" s="561" t="str">
        <f>IF(Info!$H$2='S+L'!$B$1,'S+L'!$B$8,'S+L'!$C$8)</f>
        <v>eMail address:</v>
      </c>
      <c r="C13" s="707"/>
      <c r="D13" s="708"/>
      <c r="E13" s="708"/>
      <c r="F13" s="709"/>
      <c r="G13" s="68"/>
      <c r="H13" s="68"/>
      <c r="I13" s="68"/>
      <c r="J13" s="607"/>
      <c r="K13" s="69"/>
      <c r="L13" s="613"/>
      <c r="M13" s="614"/>
    </row>
    <row r="14" spans="2:13" s="17" customFormat="1" ht="13.5" customHeight="1" thickBot="1">
      <c r="B14" s="561"/>
      <c r="C14" s="617"/>
      <c r="D14" s="617"/>
      <c r="E14" s="617"/>
      <c r="F14" s="617"/>
      <c r="G14" s="68"/>
      <c r="H14" s="68"/>
      <c r="I14" s="68"/>
      <c r="J14" s="607"/>
      <c r="K14" s="69"/>
      <c r="L14" s="613"/>
      <c r="M14" s="614"/>
    </row>
    <row r="15" spans="2:13" ht="13.5" customHeight="1">
      <c r="B15" s="624" t="str">
        <f>IF(Info!$H$2='S+L'!$B$1,'S+L'!$B$10,'S+L'!$C$10)</f>
        <v>Contact for processing the application:</v>
      </c>
      <c r="C15" s="686"/>
      <c r="D15" s="687"/>
      <c r="E15" s="687"/>
      <c r="F15" s="688"/>
      <c r="G15" s="562" t="str">
        <f>IF(Info!$H$2='S+L'!$B$1,'S+L'!$B$11,'S+L'!$C$11)</f>
        <v>Function in the company:</v>
      </c>
      <c r="H15" s="724"/>
      <c r="I15" s="725"/>
      <c r="J15" s="725"/>
      <c r="K15" s="726"/>
      <c r="L15" s="613"/>
      <c r="M15" s="614"/>
    </row>
    <row r="16" spans="2:13" ht="13.5" customHeight="1" thickBot="1">
      <c r="B16" s="623" t="str">
        <f>IF(Info!$H$2='S+L'!$B$1,'S+L'!$B$6,'S+L'!$C$6)</f>
        <v>Telephone number:</v>
      </c>
      <c r="C16" s="704"/>
      <c r="D16" s="705"/>
      <c r="E16" s="705"/>
      <c r="F16" s="706"/>
      <c r="G16" s="561" t="str">
        <f>IF(Info!$H$2='S+L'!$B$1,'S+L'!$B$7,'S+L'!$C$7)</f>
        <v>Fax number:</v>
      </c>
      <c r="H16" s="707"/>
      <c r="I16" s="708"/>
      <c r="J16" s="708"/>
      <c r="K16" s="709"/>
      <c r="L16" s="68"/>
      <c r="M16" s="68"/>
    </row>
    <row r="17" spans="2:13" ht="13.5" customHeight="1" thickBot="1">
      <c r="B17" s="561" t="str">
        <f>IF(Info!$H$2='S+L'!$B$1,'S+L'!$B$8,'S+L'!$C$8)</f>
        <v>eMail address:</v>
      </c>
      <c r="C17" s="701"/>
      <c r="D17" s="702"/>
      <c r="E17" s="702"/>
      <c r="F17" s="703"/>
      <c r="G17" s="607"/>
      <c r="H17" s="553"/>
      <c r="I17" s="554"/>
      <c r="J17" s="554"/>
      <c r="K17" s="68"/>
      <c r="L17" s="68"/>
      <c r="M17" s="68"/>
    </row>
    <row r="18" spans="2:13" ht="13.7" customHeight="1">
      <c r="B18" s="548"/>
      <c r="C18" s="548"/>
      <c r="D18" s="548"/>
      <c r="E18" s="548"/>
      <c r="F18" s="548"/>
      <c r="G18" s="548"/>
      <c r="H18" s="548"/>
      <c r="I18" s="548"/>
      <c r="J18" s="68"/>
      <c r="K18" s="68"/>
      <c r="L18" s="68"/>
      <c r="M18" s="68"/>
    </row>
    <row r="19" spans="2:13" ht="13.7" customHeight="1" thickBot="1">
      <c r="B19" s="553"/>
      <c r="C19" s="553"/>
      <c r="D19" s="553"/>
      <c r="E19" s="553"/>
      <c r="F19" s="549"/>
      <c r="G19" s="549"/>
      <c r="H19" s="549"/>
      <c r="I19" s="549"/>
      <c r="J19" s="68"/>
      <c r="K19" s="68"/>
      <c r="L19" s="68"/>
      <c r="M19" s="68"/>
    </row>
    <row r="20" spans="2:13" ht="12.75">
      <c r="B20" s="711" t="str">
        <f>IF(Info!$H$2='S+L'!$B$1,'S+L'!$B$12,'S+L'!$C$12)</f>
        <v>Is the company a SME*?</v>
      </c>
      <c r="C20" s="711"/>
      <c r="D20" s="285" t="str">
        <f>IF(Info!$H$2='S+L'!$B$1,'S+L'!$B$30,'S+L'!$C$30)</f>
        <v>Yes  |  No</v>
      </c>
      <c r="E20" s="555"/>
      <c r="F20" s="710" t="str">
        <f>IF(Info!$H$2='S+L'!$B$1,'S+L'!$B$17,'S+L'!$C$17)</f>
        <v>If YES, a proof of the status is attached.</v>
      </c>
      <c r="G20" s="710"/>
      <c r="H20" s="285" t="str">
        <f>IF(Info!$H$2='S+L'!$B$1,'S+L'!$B$30,'S+L'!$C$30)</f>
        <v>Yes  |  No</v>
      </c>
      <c r="I20" s="556"/>
      <c r="J20" s="557"/>
      <c r="K20" s="68"/>
      <c r="L20" s="68"/>
      <c r="M20" s="68"/>
    </row>
    <row r="21" spans="2:13" ht="13.7" customHeight="1">
      <c r="B21" s="689" t="str">
        <f>IF(Info!$H$2='S+L'!$B$1,'S+L'!$B$13,'S+L'!$C$13)</f>
        <v>Is the company a micro-enterprise*?</v>
      </c>
      <c r="C21" s="689"/>
      <c r="D21" s="286" t="str">
        <f>IF(Info!$H$2='S+L'!$B$1,'S+L'!$B$30,'S+L'!$C$30)</f>
        <v>Yes  |  No</v>
      </c>
      <c r="E21" s="554"/>
      <c r="F21" s="710" t="str">
        <f>IF(Info!$H$2='S+L'!$B$1,'S+L'!$B$17,'S+L'!$C$17)</f>
        <v>If YES, a proof of the status is attached.</v>
      </c>
      <c r="G21" s="710"/>
      <c r="H21" s="286" t="str">
        <f>IF(Info!$H$2='S+L'!$B$1,'S+L'!$B$30,'S+L'!$C$30)</f>
        <v>Yes  |  No</v>
      </c>
      <c r="I21" s="554"/>
      <c r="J21" s="554"/>
      <c r="K21" s="68"/>
      <c r="L21" s="68"/>
      <c r="M21" s="68"/>
    </row>
    <row r="22" spans="2:13" ht="13.7" customHeight="1">
      <c r="B22" s="712" t="str">
        <f>IF(Info!$H$2='S+L'!$B$1,'S+L'!$B$14,'S+L'!$C$14)</f>
        <v>Is the company situated in a developing country?</v>
      </c>
      <c r="C22" s="712"/>
      <c r="D22" s="286" t="str">
        <f>IF(Info!$H$2='S+L'!$B$1,'S+L'!$B$30,'S+L'!$C$30)</f>
        <v>Yes  |  No</v>
      </c>
      <c r="E22" s="554"/>
      <c r="F22" s="710" t="str">
        <f>IF(Info!$H$2='S+L'!$B$1,'S+L'!$B$17,'S+L'!$C$17)</f>
        <v>If YES, a proof of the status is attached.</v>
      </c>
      <c r="G22" s="710"/>
      <c r="H22" s="286" t="str">
        <f>IF(Info!$H$2='S+L'!$B$1,'S+L'!$B$30,'S+L'!$C$30)</f>
        <v>Yes  |  No</v>
      </c>
      <c r="I22" s="554"/>
      <c r="J22" s="554"/>
      <c r="K22" s="68"/>
      <c r="L22" s="68"/>
      <c r="M22" s="68"/>
    </row>
    <row r="23" spans="2:13" ht="13.7" customHeight="1">
      <c r="B23" s="689" t="str">
        <f>IF(Info!$H$2='S+L'!$B$1,'S+L'!$B$15,'S+L'!$C$15)</f>
        <v>Is the company registered under EMAS?</v>
      </c>
      <c r="C23" s="689"/>
      <c r="D23" s="286" t="str">
        <f>IF(Info!$H$2='S+L'!$B$1,'S+L'!$B$30,'S+L'!$C$30)</f>
        <v>Yes  |  No</v>
      </c>
      <c r="E23" s="554"/>
      <c r="F23" s="710" t="str">
        <f>IF(Info!$H$2='S+L'!$B$1,'S+L'!$B$17,'S+L'!$C$17)</f>
        <v>If YES, a proof of the status is attached.</v>
      </c>
      <c r="G23" s="710"/>
      <c r="H23" s="286" t="str">
        <f>IF(Info!$H$2='S+L'!$B$1,'S+L'!$B$30,'S+L'!$C$30)</f>
        <v>Yes  |  No</v>
      </c>
      <c r="I23" s="554"/>
      <c r="J23" s="554"/>
      <c r="K23" s="68"/>
      <c r="L23" s="68"/>
      <c r="M23" s="68"/>
    </row>
    <row r="24" spans="2:13" ht="13.7" customHeight="1" thickBot="1">
      <c r="B24" s="689" t="str">
        <f>IF(Info!$H$2='S+L'!$B$1,'S+L'!$B$16,'S+L'!$C$16)</f>
        <v>Is the company certified under ISO 14001?</v>
      </c>
      <c r="C24" s="689"/>
      <c r="D24" s="287" t="str">
        <f>IF(Info!$H$2='S+L'!$B$1,'S+L'!$B$30,'S+L'!$C$30)</f>
        <v>Yes  |  No</v>
      </c>
      <c r="E24" s="554"/>
      <c r="F24" s="710" t="str">
        <f>IF(Info!$H$2='S+L'!$B$1,'S+L'!$B$17,'S+L'!$C$17)</f>
        <v>If YES, a proof of the status is attached.</v>
      </c>
      <c r="G24" s="710"/>
      <c r="H24" s="287" t="str">
        <f>IF(Info!$H$2='S+L'!$B$1,'S+L'!$B$30,'S+L'!$C$30)</f>
        <v>Yes  |  No</v>
      </c>
      <c r="I24" s="554"/>
      <c r="J24" s="554"/>
      <c r="K24" s="68"/>
      <c r="L24" s="68"/>
      <c r="M24" s="68"/>
    </row>
    <row r="25" spans="2:13" ht="13.7" customHeight="1">
      <c r="B25" s="548"/>
      <c r="C25" s="548"/>
      <c r="D25" s="554"/>
      <c r="E25" s="554"/>
      <c r="F25" s="554"/>
      <c r="G25" s="554"/>
      <c r="H25" s="554"/>
      <c r="I25" s="554"/>
      <c r="J25" s="554"/>
      <c r="K25" s="68"/>
      <c r="L25" s="68"/>
      <c r="M25" s="68"/>
    </row>
    <row r="26" spans="2:13" ht="13.7" customHeight="1">
      <c r="B26" s="563" t="s">
        <v>103</v>
      </c>
      <c r="C26" s="564" t="str">
        <f>IF(Info!$H$2='S+L'!$B$1,'S+L'!$B$18,'S+L'!$C$18)</f>
        <v>SMEs and micro-enterprises as defined by Commission Recommendation 2003/361/EC of 6 May 2003 (OJ L 124, 20.5.2003, p.36.)</v>
      </c>
      <c r="D26" s="548"/>
      <c r="E26" s="548"/>
      <c r="F26" s="548"/>
      <c r="G26" s="548"/>
      <c r="H26" s="548"/>
      <c r="I26" s="548"/>
      <c r="J26" s="68"/>
      <c r="K26" s="68"/>
      <c r="L26" s="68"/>
      <c r="M26" s="68"/>
    </row>
    <row r="27" spans="2:13" ht="13.7" customHeight="1" thickBot="1">
      <c r="B27" s="563"/>
      <c r="C27" s="554"/>
      <c r="D27" s="554"/>
      <c r="E27" s="554"/>
      <c r="F27" s="548"/>
      <c r="G27" s="548"/>
      <c r="H27" s="548"/>
      <c r="I27" s="548"/>
      <c r="J27" s="68"/>
      <c r="K27" s="68"/>
      <c r="L27" s="68"/>
      <c r="M27" s="68"/>
    </row>
    <row r="28" spans="2:13" ht="13.5" thickBot="1">
      <c r="B28" s="683" t="str">
        <f>IF(Info!$H$2='S+L'!$B$1,'S+L'!$B$19,'S+L'!$C$19)</f>
        <v>Product Information</v>
      </c>
      <c r="C28" s="683"/>
      <c r="E28" s="693" t="str">
        <f>IF(Info!$H$2='S+L'!$B$1,'S+L'!$B$20,'S+L'!$C$20)</f>
        <v>EU Ecolabel licence number:</v>
      </c>
      <c r="F28" s="694"/>
      <c r="G28" s="695"/>
      <c r="H28" s="696"/>
      <c r="M28" s="66"/>
    </row>
    <row r="29" spans="2:13" ht="13.7" customHeight="1" thickBot="1"/>
    <row r="30" spans="2:13" ht="13.7" customHeight="1" thickBot="1">
      <c r="B30" s="697" t="str">
        <f>IF(Info!$H$2='S+L'!$B$1,'S+L'!$B$21,'S+L'!$C$21)</f>
        <v>Registered trade name(s) of the product:</v>
      </c>
      <c r="C30" s="698"/>
      <c r="D30" s="699"/>
      <c r="E30" s="690"/>
      <c r="F30" s="691"/>
      <c r="G30" s="691"/>
      <c r="H30" s="691"/>
      <c r="I30" s="691"/>
      <c r="J30" s="691"/>
      <c r="K30" s="692"/>
    </row>
    <row r="31" spans="2:13" ht="13.5" thickBot="1">
      <c r="B31" s="307"/>
      <c r="C31" s="308"/>
      <c r="D31" s="308"/>
      <c r="E31" s="308"/>
      <c r="F31" s="607"/>
      <c r="G31" s="607"/>
      <c r="H31" s="607"/>
      <c r="I31" s="607"/>
      <c r="J31" s="607"/>
      <c r="K31" s="607"/>
      <c r="L31" s="607"/>
      <c r="M31" s="607"/>
    </row>
    <row r="32" spans="2:13" ht="13.7" customHeight="1" thickBot="1">
      <c r="B32" s="680" t="str">
        <f>IF(Info!$H$2='S+L'!$B$1,'S+L'!$B$22,'S+L'!$C$22)</f>
        <v>Tic which category the lubricant belongs to:</v>
      </c>
      <c r="C32" s="681"/>
      <c r="D32" s="682"/>
      <c r="E32" s="607"/>
      <c r="F32" s="607"/>
      <c r="G32" s="607"/>
      <c r="H32" s="607"/>
      <c r="I32" s="69"/>
      <c r="J32" s="613"/>
      <c r="K32" s="614"/>
    </row>
    <row r="33" spans="2:13" ht="13.7" customHeight="1">
      <c r="B33" s="729" t="str">
        <f>IF(Info!$H$2='S+L'!$B$1,'S+L'!$B$23,'S+L'!$C$23)</f>
        <v>Total Loss Lubriacants (TLL)</v>
      </c>
      <c r="C33" s="730"/>
      <c r="D33" s="730"/>
      <c r="E33" s="717" t="str">
        <f>IF(Info!$H$2='S+L'!$B$1,'S+L'!$B$26,'S+L'!$C$26)</f>
        <v>e.g. chainsaw oils, wire rope lubricants, concrete release agents, total loss greases, other total loss lubricants</v>
      </c>
      <c r="F33" s="717"/>
      <c r="G33" s="717"/>
      <c r="H33" s="717"/>
      <c r="I33" s="717"/>
      <c r="J33" s="717"/>
      <c r="K33" s="718"/>
    </row>
    <row r="34" spans="2:13" ht="13.7" customHeight="1">
      <c r="B34" s="727" t="str">
        <f>IF(Info!$H$2='S+L'!$B$1,'S+L'!$B$24,'S+L'!$C$24)</f>
        <v>Partial Loss Lubricants (PLL)</v>
      </c>
      <c r="C34" s="728"/>
      <c r="D34" s="728"/>
      <c r="E34" s="715" t="str">
        <f>IF(Info!$H$2='S+L'!$B$1,'S+L'!$B$27,'S+L'!$C$27)</f>
        <v>e.g. gear oils for the use in open gears, stern tube oils, two-stroke oils, oils for temporary protection against corrosion, partial loss greases</v>
      </c>
      <c r="F34" s="715"/>
      <c r="G34" s="715"/>
      <c r="H34" s="715"/>
      <c r="I34" s="715"/>
      <c r="J34" s="715"/>
      <c r="K34" s="716"/>
    </row>
    <row r="35" spans="2:13" ht="13.7" customHeight="1" thickBot="1">
      <c r="B35" s="719" t="str">
        <f>IF(Info!$H$2='S+L'!$B$1,'S+L'!$B$25,'S+L'!$C$25)</f>
        <v>Accidental Loss Lubricants (ALL)</v>
      </c>
      <c r="C35" s="720"/>
      <c r="D35" s="720"/>
      <c r="E35" s="713" t="str">
        <f>IF(Info!$H$2='S+L'!$B$1,'S+L'!$B$28,'S+L'!$C$28)</f>
        <v>e.g. hydraulic fluids, metalworking fluids, gear oils for the use in closed gears, accidental loss greases</v>
      </c>
      <c r="F35" s="713"/>
      <c r="G35" s="713"/>
      <c r="H35" s="713"/>
      <c r="I35" s="713"/>
      <c r="J35" s="713"/>
      <c r="K35" s="714"/>
    </row>
    <row r="36" spans="2:13" ht="13.7" customHeight="1">
      <c r="B36" s="548"/>
      <c r="C36" s="554"/>
      <c r="D36" s="554"/>
      <c r="E36" s="554"/>
      <c r="F36" s="554"/>
      <c r="G36" s="554"/>
      <c r="H36" s="548"/>
      <c r="I36" s="554"/>
      <c r="J36" s="554"/>
      <c r="K36" s="554"/>
      <c r="L36" s="554"/>
      <c r="M36" s="554"/>
    </row>
    <row r="37" spans="2:13" ht="13.7" customHeight="1">
      <c r="B37" s="551"/>
      <c r="C37" s="552"/>
      <c r="D37" s="552"/>
      <c r="E37" s="552"/>
      <c r="F37" s="548"/>
      <c r="G37" s="548"/>
      <c r="H37" s="548"/>
      <c r="I37" s="548"/>
      <c r="J37" s="70"/>
      <c r="K37" s="70"/>
      <c r="L37" s="70"/>
      <c r="M37" s="70"/>
    </row>
    <row r="38" spans="2:13" s="17" customFormat="1" ht="13.7" customHeight="1">
      <c r="B38" s="558"/>
      <c r="C38" s="558"/>
      <c r="D38" s="558"/>
      <c r="E38" s="558"/>
      <c r="F38" s="558"/>
      <c r="G38" s="608"/>
      <c r="H38" s="608"/>
      <c r="I38" s="608"/>
    </row>
    <row r="39" spans="2:13" s="17" customFormat="1" ht="13.7" customHeight="1">
      <c r="B39" s="302"/>
      <c r="C39" s="302"/>
      <c r="D39" s="616"/>
      <c r="E39" s="18"/>
      <c r="F39" s="18"/>
      <c r="G39" s="18"/>
      <c r="H39" s="608"/>
      <c r="I39" s="608"/>
    </row>
    <row r="40" spans="2:13" s="17" customFormat="1" ht="13.7" customHeight="1">
      <c r="B40" s="608"/>
      <c r="C40" s="608"/>
      <c r="D40" s="608"/>
      <c r="E40" s="559"/>
      <c r="F40" s="559"/>
      <c r="G40" s="559"/>
      <c r="H40" s="608"/>
      <c r="I40" s="608"/>
    </row>
    <row r="41" spans="2:13" s="17" customFormat="1" ht="13.7" customHeight="1">
      <c r="B41" s="302"/>
      <c r="C41" s="302"/>
      <c r="D41" s="608"/>
      <c r="E41" s="700"/>
      <c r="F41" s="700"/>
      <c r="G41" s="700"/>
      <c r="H41" s="608"/>
      <c r="I41" s="608"/>
    </row>
    <row r="42" spans="2:13" s="17" customFormat="1" ht="13.7" customHeight="1">
      <c r="B42" s="608"/>
      <c r="C42" s="608"/>
      <c r="D42" s="608"/>
      <c r="E42" s="700"/>
      <c r="F42" s="700"/>
      <c r="G42" s="700"/>
      <c r="H42" s="608"/>
      <c r="I42" s="608"/>
    </row>
    <row r="43" spans="2:13" s="17" customFormat="1" ht="13.7" customHeight="1">
      <c r="B43" s="608"/>
      <c r="C43" s="608"/>
      <c r="D43" s="608"/>
      <c r="E43" s="700"/>
      <c r="F43" s="700"/>
      <c r="G43" s="700"/>
      <c r="H43" s="608"/>
      <c r="I43" s="608"/>
    </row>
    <row r="44" spans="2:13" s="17" customFormat="1" ht="13.7" customHeight="1">
      <c r="B44" s="608"/>
      <c r="C44" s="608"/>
      <c r="D44" s="608"/>
      <c r="E44" s="700"/>
      <c r="F44" s="700"/>
      <c r="G44" s="700"/>
      <c r="H44" s="608"/>
      <c r="I44" s="608"/>
    </row>
  </sheetData>
  <sheetProtection password="CCE3" sheet="1" objects="1" scenarios="1" selectLockedCells="1"/>
  <mergeCells count="41">
    <mergeCell ref="E35:K35"/>
    <mergeCell ref="E34:K34"/>
    <mergeCell ref="E33:K33"/>
    <mergeCell ref="B35:D35"/>
    <mergeCell ref="H11:K11"/>
    <mergeCell ref="F20:G20"/>
    <mergeCell ref="F21:G21"/>
    <mergeCell ref="F22:G22"/>
    <mergeCell ref="F23:G23"/>
    <mergeCell ref="H16:K16"/>
    <mergeCell ref="H12:K12"/>
    <mergeCell ref="C13:F13"/>
    <mergeCell ref="H15:K15"/>
    <mergeCell ref="C15:F15"/>
    <mergeCell ref="B34:D34"/>
    <mergeCell ref="B33:D33"/>
    <mergeCell ref="E44:G44"/>
    <mergeCell ref="C17:F17"/>
    <mergeCell ref="C12:F12"/>
    <mergeCell ref="C5:F8"/>
    <mergeCell ref="C11:F11"/>
    <mergeCell ref="C16:F16"/>
    <mergeCell ref="C9:F9"/>
    <mergeCell ref="E41:G41"/>
    <mergeCell ref="E42:G42"/>
    <mergeCell ref="E43:G43"/>
    <mergeCell ref="B28:C28"/>
    <mergeCell ref="F24:G24"/>
    <mergeCell ref="B20:C20"/>
    <mergeCell ref="B21:C21"/>
    <mergeCell ref="B22:C22"/>
    <mergeCell ref="B23:C23"/>
    <mergeCell ref="B32:D32"/>
    <mergeCell ref="B2:C2"/>
    <mergeCell ref="E2:F2"/>
    <mergeCell ref="C4:F4"/>
    <mergeCell ref="B24:C24"/>
    <mergeCell ref="E30:K30"/>
    <mergeCell ref="E28:F28"/>
    <mergeCell ref="G28:H28"/>
    <mergeCell ref="B30:D30"/>
  </mergeCells>
  <dataValidations count="1">
    <dataValidation type="list" allowBlank="1" showInputMessage="1" showErrorMessage="1" sqref="H2">
      <formula1>"Deutsch, English"</formula1>
    </dataValidation>
  </dataValidations>
  <pageMargins left="0.78740157480314965" right="0.78740157480314965" top="0.98425196850393704" bottom="0.98425196850393704" header="0.51181102362204722" footer="0.51181102362204722"/>
  <pageSetup paperSize="9" scale="70" orientation="landscape" r:id="rId1"/>
  <headerFooter alignWithMargins="0">
    <oddHeader>&amp;C&amp;"Arial,Fett"&amp;12Application form for the EU Ecolabel 027 for Lubricants</oddHeader>
    <oddFooter>&amp;L&amp;A&amp;C1&amp;R&amp;D</oddFooter>
  </headerFooter>
  <drawing r:id="rId2"/>
  <legacyDrawing r:id="rId3"/>
  <controls>
    <mc:AlternateContent xmlns:mc="http://schemas.openxmlformats.org/markup-compatibility/2006">
      <mc:Choice Requires="x14">
        <control shapeId="53308" r:id="rId4" name="CheckBox36">
          <controlPr autoLine="0" r:id="rId5">
            <anchor moveWithCells="1" sizeWithCells="1">
              <from>
                <xdr:col>1</xdr:col>
                <xdr:colOff>38100</xdr:colOff>
                <xdr:row>34</xdr:row>
                <xdr:rowOff>28575</xdr:rowOff>
              </from>
              <to>
                <xdr:col>1</xdr:col>
                <xdr:colOff>171450</xdr:colOff>
                <xdr:row>34</xdr:row>
                <xdr:rowOff>152400</xdr:rowOff>
              </to>
            </anchor>
          </controlPr>
        </control>
      </mc:Choice>
      <mc:Fallback>
        <control shapeId="53308" r:id="rId4" name="CheckBox36"/>
      </mc:Fallback>
    </mc:AlternateContent>
    <mc:AlternateContent xmlns:mc="http://schemas.openxmlformats.org/markup-compatibility/2006">
      <mc:Choice Requires="x14">
        <control shapeId="53307" r:id="rId6" name="CheckBox35">
          <controlPr autoLine="0" r:id="rId5">
            <anchor moveWithCells="1" sizeWithCells="1">
              <from>
                <xdr:col>1</xdr:col>
                <xdr:colOff>38100</xdr:colOff>
                <xdr:row>33</xdr:row>
                <xdr:rowOff>28575</xdr:rowOff>
              </from>
              <to>
                <xdr:col>1</xdr:col>
                <xdr:colOff>171450</xdr:colOff>
                <xdr:row>33</xdr:row>
                <xdr:rowOff>152400</xdr:rowOff>
              </to>
            </anchor>
          </controlPr>
        </control>
      </mc:Choice>
      <mc:Fallback>
        <control shapeId="53307" r:id="rId6" name="CheckBox35"/>
      </mc:Fallback>
    </mc:AlternateContent>
    <mc:AlternateContent xmlns:mc="http://schemas.openxmlformats.org/markup-compatibility/2006">
      <mc:Choice Requires="x14">
        <control shapeId="53306" r:id="rId7" name="CheckBox34">
          <controlPr autoLine="0" r:id="rId5">
            <anchor moveWithCells="1" sizeWithCells="1">
              <from>
                <xdr:col>1</xdr:col>
                <xdr:colOff>38100</xdr:colOff>
                <xdr:row>32</xdr:row>
                <xdr:rowOff>28575</xdr:rowOff>
              </from>
              <to>
                <xdr:col>1</xdr:col>
                <xdr:colOff>171450</xdr:colOff>
                <xdr:row>32</xdr:row>
                <xdr:rowOff>152400</xdr:rowOff>
              </to>
            </anchor>
          </controlPr>
        </control>
      </mc:Choice>
      <mc:Fallback>
        <control shapeId="53306" r:id="rId7" name="CheckBox34"/>
      </mc:Fallback>
    </mc:AlternateContent>
    <mc:AlternateContent xmlns:mc="http://schemas.openxmlformats.org/markup-compatibility/2006">
      <mc:Choice Requires="x14">
        <control shapeId="53298" r:id="rId8" name="CheckBox33">
          <controlPr autoLine="0" r:id="rId5">
            <anchor moveWithCells="1" sizeWithCells="1">
              <from>
                <xdr:col>7</xdr:col>
                <xdr:colOff>828675</xdr:colOff>
                <xdr:row>23</xdr:row>
                <xdr:rowOff>28575</xdr:rowOff>
              </from>
              <to>
                <xdr:col>7</xdr:col>
                <xdr:colOff>962025</xdr:colOff>
                <xdr:row>23</xdr:row>
                <xdr:rowOff>152400</xdr:rowOff>
              </to>
            </anchor>
          </controlPr>
        </control>
      </mc:Choice>
      <mc:Fallback>
        <control shapeId="53298" r:id="rId8" name="CheckBox33"/>
      </mc:Fallback>
    </mc:AlternateContent>
    <mc:AlternateContent xmlns:mc="http://schemas.openxmlformats.org/markup-compatibility/2006">
      <mc:Choice Requires="x14">
        <control shapeId="53297" r:id="rId9" name="CheckBox32">
          <controlPr autoLine="0" r:id="rId5">
            <anchor moveWithCells="1" sizeWithCells="1">
              <from>
                <xdr:col>7</xdr:col>
                <xdr:colOff>38100</xdr:colOff>
                <xdr:row>23</xdr:row>
                <xdr:rowOff>28575</xdr:rowOff>
              </from>
              <to>
                <xdr:col>7</xdr:col>
                <xdr:colOff>171450</xdr:colOff>
                <xdr:row>23</xdr:row>
                <xdr:rowOff>152400</xdr:rowOff>
              </to>
            </anchor>
          </controlPr>
        </control>
      </mc:Choice>
      <mc:Fallback>
        <control shapeId="53297" r:id="rId9" name="CheckBox32"/>
      </mc:Fallback>
    </mc:AlternateContent>
    <mc:AlternateContent xmlns:mc="http://schemas.openxmlformats.org/markup-compatibility/2006">
      <mc:Choice Requires="x14">
        <control shapeId="53296" r:id="rId10" name="CheckBox31">
          <controlPr autoLine="0" r:id="rId5">
            <anchor moveWithCells="1" sizeWithCells="1">
              <from>
                <xdr:col>7</xdr:col>
                <xdr:colOff>828675</xdr:colOff>
                <xdr:row>22</xdr:row>
                <xdr:rowOff>28575</xdr:rowOff>
              </from>
              <to>
                <xdr:col>7</xdr:col>
                <xdr:colOff>962025</xdr:colOff>
                <xdr:row>22</xdr:row>
                <xdr:rowOff>152400</xdr:rowOff>
              </to>
            </anchor>
          </controlPr>
        </control>
      </mc:Choice>
      <mc:Fallback>
        <control shapeId="53296" r:id="rId10" name="CheckBox31"/>
      </mc:Fallback>
    </mc:AlternateContent>
    <mc:AlternateContent xmlns:mc="http://schemas.openxmlformats.org/markup-compatibility/2006">
      <mc:Choice Requires="x14">
        <control shapeId="53295" r:id="rId11" name="CheckBox30">
          <controlPr autoLine="0" r:id="rId5">
            <anchor moveWithCells="1" sizeWithCells="1">
              <from>
                <xdr:col>7</xdr:col>
                <xdr:colOff>38100</xdr:colOff>
                <xdr:row>22</xdr:row>
                <xdr:rowOff>28575</xdr:rowOff>
              </from>
              <to>
                <xdr:col>7</xdr:col>
                <xdr:colOff>171450</xdr:colOff>
                <xdr:row>22</xdr:row>
                <xdr:rowOff>152400</xdr:rowOff>
              </to>
            </anchor>
          </controlPr>
        </control>
      </mc:Choice>
      <mc:Fallback>
        <control shapeId="53295" r:id="rId11" name="CheckBox30"/>
      </mc:Fallback>
    </mc:AlternateContent>
    <mc:AlternateContent xmlns:mc="http://schemas.openxmlformats.org/markup-compatibility/2006">
      <mc:Choice Requires="x14">
        <control shapeId="53294" r:id="rId12" name="CheckBox29">
          <controlPr autoLine="0" r:id="rId5">
            <anchor moveWithCells="1" sizeWithCells="1">
              <from>
                <xdr:col>7</xdr:col>
                <xdr:colOff>828675</xdr:colOff>
                <xdr:row>21</xdr:row>
                <xdr:rowOff>28575</xdr:rowOff>
              </from>
              <to>
                <xdr:col>7</xdr:col>
                <xdr:colOff>962025</xdr:colOff>
                <xdr:row>21</xdr:row>
                <xdr:rowOff>152400</xdr:rowOff>
              </to>
            </anchor>
          </controlPr>
        </control>
      </mc:Choice>
      <mc:Fallback>
        <control shapeId="53294" r:id="rId12" name="CheckBox29"/>
      </mc:Fallback>
    </mc:AlternateContent>
    <mc:AlternateContent xmlns:mc="http://schemas.openxmlformats.org/markup-compatibility/2006">
      <mc:Choice Requires="x14">
        <control shapeId="53293" r:id="rId13" name="CheckBox28">
          <controlPr autoLine="0" r:id="rId5">
            <anchor moveWithCells="1" sizeWithCells="1">
              <from>
                <xdr:col>7</xdr:col>
                <xdr:colOff>38100</xdr:colOff>
                <xdr:row>21</xdr:row>
                <xdr:rowOff>28575</xdr:rowOff>
              </from>
              <to>
                <xdr:col>7</xdr:col>
                <xdr:colOff>171450</xdr:colOff>
                <xdr:row>21</xdr:row>
                <xdr:rowOff>152400</xdr:rowOff>
              </to>
            </anchor>
          </controlPr>
        </control>
      </mc:Choice>
      <mc:Fallback>
        <control shapeId="53293" r:id="rId13" name="CheckBox28"/>
      </mc:Fallback>
    </mc:AlternateContent>
    <mc:AlternateContent xmlns:mc="http://schemas.openxmlformats.org/markup-compatibility/2006">
      <mc:Choice Requires="x14">
        <control shapeId="53292" r:id="rId14" name="CheckBox27">
          <controlPr autoLine="0" r:id="rId5">
            <anchor moveWithCells="1" sizeWithCells="1">
              <from>
                <xdr:col>7</xdr:col>
                <xdr:colOff>828675</xdr:colOff>
                <xdr:row>20</xdr:row>
                <xdr:rowOff>28575</xdr:rowOff>
              </from>
              <to>
                <xdr:col>7</xdr:col>
                <xdr:colOff>962025</xdr:colOff>
                <xdr:row>20</xdr:row>
                <xdr:rowOff>152400</xdr:rowOff>
              </to>
            </anchor>
          </controlPr>
        </control>
      </mc:Choice>
      <mc:Fallback>
        <control shapeId="53292" r:id="rId14" name="CheckBox27"/>
      </mc:Fallback>
    </mc:AlternateContent>
    <mc:AlternateContent xmlns:mc="http://schemas.openxmlformats.org/markup-compatibility/2006">
      <mc:Choice Requires="x14">
        <control shapeId="53291" r:id="rId15" name="CheckBox25">
          <controlPr autoLine="0" r:id="rId5">
            <anchor moveWithCells="1" sizeWithCells="1">
              <from>
                <xdr:col>7</xdr:col>
                <xdr:colOff>38100</xdr:colOff>
                <xdr:row>20</xdr:row>
                <xdr:rowOff>28575</xdr:rowOff>
              </from>
              <to>
                <xdr:col>7</xdr:col>
                <xdr:colOff>171450</xdr:colOff>
                <xdr:row>20</xdr:row>
                <xdr:rowOff>152400</xdr:rowOff>
              </to>
            </anchor>
          </controlPr>
        </control>
      </mc:Choice>
      <mc:Fallback>
        <control shapeId="53291" r:id="rId15" name="CheckBox25"/>
      </mc:Fallback>
    </mc:AlternateContent>
    <mc:AlternateContent xmlns:mc="http://schemas.openxmlformats.org/markup-compatibility/2006">
      <mc:Choice Requires="x14">
        <control shapeId="53290" r:id="rId16" name="CheckBox24">
          <controlPr autoLine="0" r:id="rId5">
            <anchor moveWithCells="1" sizeWithCells="1">
              <from>
                <xdr:col>7</xdr:col>
                <xdr:colOff>828675</xdr:colOff>
                <xdr:row>19</xdr:row>
                <xdr:rowOff>28575</xdr:rowOff>
              </from>
              <to>
                <xdr:col>7</xdr:col>
                <xdr:colOff>962025</xdr:colOff>
                <xdr:row>19</xdr:row>
                <xdr:rowOff>152400</xdr:rowOff>
              </to>
            </anchor>
          </controlPr>
        </control>
      </mc:Choice>
      <mc:Fallback>
        <control shapeId="53290" r:id="rId16" name="CheckBox24"/>
      </mc:Fallback>
    </mc:AlternateContent>
    <mc:AlternateContent xmlns:mc="http://schemas.openxmlformats.org/markup-compatibility/2006">
      <mc:Choice Requires="x14">
        <control shapeId="53289" r:id="rId17" name="CheckBox23">
          <controlPr autoLine="0" r:id="rId5">
            <anchor moveWithCells="1" sizeWithCells="1">
              <from>
                <xdr:col>7</xdr:col>
                <xdr:colOff>38100</xdr:colOff>
                <xdr:row>19</xdr:row>
                <xdr:rowOff>28575</xdr:rowOff>
              </from>
              <to>
                <xdr:col>7</xdr:col>
                <xdr:colOff>171450</xdr:colOff>
                <xdr:row>19</xdr:row>
                <xdr:rowOff>152400</xdr:rowOff>
              </to>
            </anchor>
          </controlPr>
        </control>
      </mc:Choice>
      <mc:Fallback>
        <control shapeId="53289" r:id="rId17" name="CheckBox23"/>
      </mc:Fallback>
    </mc:AlternateContent>
    <mc:AlternateContent xmlns:mc="http://schemas.openxmlformats.org/markup-compatibility/2006">
      <mc:Choice Requires="x14">
        <control shapeId="53288" r:id="rId18" name="CheckBox18">
          <controlPr autoLine="0" r:id="rId5">
            <anchor moveWithCells="1" sizeWithCells="1">
              <from>
                <xdr:col>3</xdr:col>
                <xdr:colOff>828675</xdr:colOff>
                <xdr:row>23</xdr:row>
                <xdr:rowOff>28575</xdr:rowOff>
              </from>
              <to>
                <xdr:col>3</xdr:col>
                <xdr:colOff>962025</xdr:colOff>
                <xdr:row>23</xdr:row>
                <xdr:rowOff>152400</xdr:rowOff>
              </to>
            </anchor>
          </controlPr>
        </control>
      </mc:Choice>
      <mc:Fallback>
        <control shapeId="53288" r:id="rId18" name="CheckBox18"/>
      </mc:Fallback>
    </mc:AlternateContent>
    <mc:AlternateContent xmlns:mc="http://schemas.openxmlformats.org/markup-compatibility/2006">
      <mc:Choice Requires="x14">
        <control shapeId="53287" r:id="rId19" name="CheckBox17">
          <controlPr autoLine="0" r:id="rId5">
            <anchor moveWithCells="1" sizeWithCells="1">
              <from>
                <xdr:col>3</xdr:col>
                <xdr:colOff>38100</xdr:colOff>
                <xdr:row>23</xdr:row>
                <xdr:rowOff>28575</xdr:rowOff>
              </from>
              <to>
                <xdr:col>3</xdr:col>
                <xdr:colOff>171450</xdr:colOff>
                <xdr:row>23</xdr:row>
                <xdr:rowOff>152400</xdr:rowOff>
              </to>
            </anchor>
          </controlPr>
        </control>
      </mc:Choice>
      <mc:Fallback>
        <control shapeId="53287" r:id="rId19" name="CheckBox17"/>
      </mc:Fallback>
    </mc:AlternateContent>
    <mc:AlternateContent xmlns:mc="http://schemas.openxmlformats.org/markup-compatibility/2006">
      <mc:Choice Requires="x14">
        <control shapeId="53286" r:id="rId20" name="CheckBox16">
          <controlPr autoLine="0" r:id="rId5">
            <anchor moveWithCells="1" sizeWithCells="1">
              <from>
                <xdr:col>3</xdr:col>
                <xdr:colOff>828675</xdr:colOff>
                <xdr:row>22</xdr:row>
                <xdr:rowOff>28575</xdr:rowOff>
              </from>
              <to>
                <xdr:col>3</xdr:col>
                <xdr:colOff>962025</xdr:colOff>
                <xdr:row>22</xdr:row>
                <xdr:rowOff>152400</xdr:rowOff>
              </to>
            </anchor>
          </controlPr>
        </control>
      </mc:Choice>
      <mc:Fallback>
        <control shapeId="53286" r:id="rId20" name="CheckBox16"/>
      </mc:Fallback>
    </mc:AlternateContent>
    <mc:AlternateContent xmlns:mc="http://schemas.openxmlformats.org/markup-compatibility/2006">
      <mc:Choice Requires="x14">
        <control shapeId="53285" r:id="rId21" name="CheckBox15">
          <controlPr autoLine="0" r:id="rId5">
            <anchor moveWithCells="1" sizeWithCells="1">
              <from>
                <xdr:col>3</xdr:col>
                <xdr:colOff>38100</xdr:colOff>
                <xdr:row>22</xdr:row>
                <xdr:rowOff>28575</xdr:rowOff>
              </from>
              <to>
                <xdr:col>3</xdr:col>
                <xdr:colOff>171450</xdr:colOff>
                <xdr:row>22</xdr:row>
                <xdr:rowOff>152400</xdr:rowOff>
              </to>
            </anchor>
          </controlPr>
        </control>
      </mc:Choice>
      <mc:Fallback>
        <control shapeId="53285" r:id="rId21" name="CheckBox15"/>
      </mc:Fallback>
    </mc:AlternateContent>
    <mc:AlternateContent xmlns:mc="http://schemas.openxmlformats.org/markup-compatibility/2006">
      <mc:Choice Requires="x14">
        <control shapeId="53284" r:id="rId22" name="CheckBox14">
          <controlPr autoLine="0" r:id="rId5">
            <anchor moveWithCells="1" sizeWithCells="1">
              <from>
                <xdr:col>3</xdr:col>
                <xdr:colOff>828675</xdr:colOff>
                <xdr:row>21</xdr:row>
                <xdr:rowOff>28575</xdr:rowOff>
              </from>
              <to>
                <xdr:col>3</xdr:col>
                <xdr:colOff>962025</xdr:colOff>
                <xdr:row>21</xdr:row>
                <xdr:rowOff>152400</xdr:rowOff>
              </to>
            </anchor>
          </controlPr>
        </control>
      </mc:Choice>
      <mc:Fallback>
        <control shapeId="53284" r:id="rId22" name="CheckBox14"/>
      </mc:Fallback>
    </mc:AlternateContent>
    <mc:AlternateContent xmlns:mc="http://schemas.openxmlformats.org/markup-compatibility/2006">
      <mc:Choice Requires="x14">
        <control shapeId="53283" r:id="rId23" name="CheckBox13">
          <controlPr autoLine="0" r:id="rId5">
            <anchor moveWithCells="1" sizeWithCells="1">
              <from>
                <xdr:col>3</xdr:col>
                <xdr:colOff>38100</xdr:colOff>
                <xdr:row>21</xdr:row>
                <xdr:rowOff>28575</xdr:rowOff>
              </from>
              <to>
                <xdr:col>3</xdr:col>
                <xdr:colOff>171450</xdr:colOff>
                <xdr:row>21</xdr:row>
                <xdr:rowOff>152400</xdr:rowOff>
              </to>
            </anchor>
          </controlPr>
        </control>
      </mc:Choice>
      <mc:Fallback>
        <control shapeId="53283" r:id="rId23" name="CheckBox13"/>
      </mc:Fallback>
    </mc:AlternateContent>
    <mc:AlternateContent xmlns:mc="http://schemas.openxmlformats.org/markup-compatibility/2006">
      <mc:Choice Requires="x14">
        <control shapeId="53282" r:id="rId24" name="CheckBox12">
          <controlPr autoLine="0" r:id="rId5">
            <anchor moveWithCells="1" sizeWithCells="1">
              <from>
                <xdr:col>3</xdr:col>
                <xdr:colOff>828675</xdr:colOff>
                <xdr:row>20</xdr:row>
                <xdr:rowOff>28575</xdr:rowOff>
              </from>
              <to>
                <xdr:col>3</xdr:col>
                <xdr:colOff>962025</xdr:colOff>
                <xdr:row>20</xdr:row>
                <xdr:rowOff>152400</xdr:rowOff>
              </to>
            </anchor>
          </controlPr>
        </control>
      </mc:Choice>
      <mc:Fallback>
        <control shapeId="53282" r:id="rId24" name="CheckBox12"/>
      </mc:Fallback>
    </mc:AlternateContent>
    <mc:AlternateContent xmlns:mc="http://schemas.openxmlformats.org/markup-compatibility/2006">
      <mc:Choice Requires="x14">
        <control shapeId="53281" r:id="rId25" name="CheckBox11">
          <controlPr autoLine="0" r:id="rId5">
            <anchor moveWithCells="1" sizeWithCells="1">
              <from>
                <xdr:col>3</xdr:col>
                <xdr:colOff>38100</xdr:colOff>
                <xdr:row>20</xdr:row>
                <xdr:rowOff>28575</xdr:rowOff>
              </from>
              <to>
                <xdr:col>3</xdr:col>
                <xdr:colOff>171450</xdr:colOff>
                <xdr:row>20</xdr:row>
                <xdr:rowOff>152400</xdr:rowOff>
              </to>
            </anchor>
          </controlPr>
        </control>
      </mc:Choice>
      <mc:Fallback>
        <control shapeId="53281" r:id="rId25" name="CheckBox11"/>
      </mc:Fallback>
    </mc:AlternateContent>
    <mc:AlternateContent xmlns:mc="http://schemas.openxmlformats.org/markup-compatibility/2006">
      <mc:Choice Requires="x14">
        <control shapeId="53280" r:id="rId26" name="CheckBox10">
          <controlPr autoLine="0" r:id="rId5">
            <anchor moveWithCells="1" sizeWithCells="1">
              <from>
                <xdr:col>3</xdr:col>
                <xdr:colOff>828675</xdr:colOff>
                <xdr:row>19</xdr:row>
                <xdr:rowOff>28575</xdr:rowOff>
              </from>
              <to>
                <xdr:col>3</xdr:col>
                <xdr:colOff>962025</xdr:colOff>
                <xdr:row>19</xdr:row>
                <xdr:rowOff>152400</xdr:rowOff>
              </to>
            </anchor>
          </controlPr>
        </control>
      </mc:Choice>
      <mc:Fallback>
        <control shapeId="53280" r:id="rId26" name="CheckBox10"/>
      </mc:Fallback>
    </mc:AlternateContent>
    <mc:AlternateContent xmlns:mc="http://schemas.openxmlformats.org/markup-compatibility/2006">
      <mc:Choice Requires="x14">
        <control shapeId="53279" r:id="rId27" name="CheckBox9">
          <controlPr autoLine="0" r:id="rId5">
            <anchor moveWithCells="1" sizeWithCells="1">
              <from>
                <xdr:col>3</xdr:col>
                <xdr:colOff>38100</xdr:colOff>
                <xdr:row>19</xdr:row>
                <xdr:rowOff>28575</xdr:rowOff>
              </from>
              <to>
                <xdr:col>3</xdr:col>
                <xdr:colOff>171450</xdr:colOff>
                <xdr:row>19</xdr:row>
                <xdr:rowOff>152400</xdr:rowOff>
              </to>
            </anchor>
          </controlPr>
        </control>
      </mc:Choice>
      <mc:Fallback>
        <control shapeId="53279" r:id="rId27" name="CheckBox9"/>
      </mc:Fallback>
    </mc:AlternateContent>
    <mc:AlternateContent xmlns:mc="http://schemas.openxmlformats.org/markup-compatibility/2006">
      <mc:Choice Requires="x14">
        <control shapeId="53264" r:id="rId28" name="CheckBox26">
          <controlPr autoLine="0" autoPict="0" r:id="rId5">
            <anchor moveWithCells="1" sizeWithCells="1">
              <from>
                <xdr:col>8</xdr:col>
                <xdr:colOff>38100</xdr:colOff>
                <xdr:row>22</xdr:row>
                <xdr:rowOff>0</xdr:rowOff>
              </from>
              <to>
                <xdr:col>8</xdr:col>
                <xdr:colOff>171450</xdr:colOff>
                <xdr:row>22</xdr:row>
                <xdr:rowOff>0</xdr:rowOff>
              </to>
            </anchor>
          </controlPr>
        </control>
      </mc:Choice>
      <mc:Fallback>
        <control shapeId="53264" r:id="rId28" name="CheckBox26"/>
      </mc:Fallback>
    </mc:AlternateContent>
    <mc:AlternateContent xmlns:mc="http://schemas.openxmlformats.org/markup-compatibility/2006">
      <mc:Choice Requires="x14">
        <control shapeId="53260" r:id="rId29" name="CheckBox22">
          <controlPr autoLine="0" autoPict="0" r:id="rId5">
            <anchor moveWithCells="1" sizeWithCells="1">
              <from>
                <xdr:col>5</xdr:col>
                <xdr:colOff>38100</xdr:colOff>
                <xdr:row>1</xdr:row>
                <xdr:rowOff>0</xdr:rowOff>
              </from>
              <to>
                <xdr:col>5</xdr:col>
                <xdr:colOff>171450</xdr:colOff>
                <xdr:row>1</xdr:row>
                <xdr:rowOff>0</xdr:rowOff>
              </to>
            </anchor>
          </controlPr>
        </control>
      </mc:Choice>
      <mc:Fallback>
        <control shapeId="53260" r:id="rId29" name="CheckBox22"/>
      </mc:Fallback>
    </mc:AlternateContent>
    <mc:AlternateContent xmlns:mc="http://schemas.openxmlformats.org/markup-compatibility/2006">
      <mc:Choice Requires="x14">
        <control shapeId="53259" r:id="rId30" name="CheckBox21">
          <controlPr autoLine="0" autoPict="0" r:id="rId5">
            <anchor moveWithCells="1" sizeWithCells="1">
              <from>
                <xdr:col>5</xdr:col>
                <xdr:colOff>38100</xdr:colOff>
                <xdr:row>1</xdr:row>
                <xdr:rowOff>0</xdr:rowOff>
              </from>
              <to>
                <xdr:col>5</xdr:col>
                <xdr:colOff>171450</xdr:colOff>
                <xdr:row>1</xdr:row>
                <xdr:rowOff>0</xdr:rowOff>
              </to>
            </anchor>
          </controlPr>
        </control>
      </mc:Choice>
      <mc:Fallback>
        <control shapeId="53259" r:id="rId30" name="CheckBox21"/>
      </mc:Fallback>
    </mc:AlternateContent>
    <mc:AlternateContent xmlns:mc="http://schemas.openxmlformats.org/markup-compatibility/2006">
      <mc:Choice Requires="x14">
        <control shapeId="53258" r:id="rId31" name="CheckBox20">
          <controlPr autoLine="0" autoPict="0" r:id="rId5">
            <anchor moveWithCells="1" sizeWithCells="1">
              <from>
                <xdr:col>4</xdr:col>
                <xdr:colOff>38100</xdr:colOff>
                <xdr:row>1</xdr:row>
                <xdr:rowOff>0</xdr:rowOff>
              </from>
              <to>
                <xdr:col>4</xdr:col>
                <xdr:colOff>171450</xdr:colOff>
                <xdr:row>1</xdr:row>
                <xdr:rowOff>0</xdr:rowOff>
              </to>
            </anchor>
          </controlPr>
        </control>
      </mc:Choice>
      <mc:Fallback>
        <control shapeId="53258" r:id="rId31" name="CheckBox20"/>
      </mc:Fallback>
    </mc:AlternateContent>
    <mc:AlternateContent xmlns:mc="http://schemas.openxmlformats.org/markup-compatibility/2006">
      <mc:Choice Requires="x14">
        <control shapeId="53257" r:id="rId32" name="CheckBox19">
          <controlPr autoLine="0" autoPict="0" r:id="rId5">
            <anchor moveWithCells="1" sizeWithCells="1">
              <from>
                <xdr:col>4</xdr:col>
                <xdr:colOff>38100</xdr:colOff>
                <xdr:row>1</xdr:row>
                <xdr:rowOff>0</xdr:rowOff>
              </from>
              <to>
                <xdr:col>4</xdr:col>
                <xdr:colOff>171450</xdr:colOff>
                <xdr:row>1</xdr:row>
                <xdr:rowOff>0</xdr:rowOff>
              </to>
            </anchor>
          </controlPr>
        </control>
      </mc:Choice>
      <mc:Fallback>
        <control shapeId="53257" r:id="rId32" name="CheckBox19"/>
      </mc:Fallback>
    </mc:AlternateContent>
    <mc:AlternateContent xmlns:mc="http://schemas.openxmlformats.org/markup-compatibility/2006">
      <mc:Choice Requires="x14">
        <control shapeId="53256" r:id="rId33" name="CheckBox2">
          <controlPr autoLine="0" autoPict="0" r:id="rId5">
            <anchor moveWithCells="1" sizeWithCells="1">
              <from>
                <xdr:col>4</xdr:col>
                <xdr:colOff>38100</xdr:colOff>
                <xdr:row>1</xdr:row>
                <xdr:rowOff>0</xdr:rowOff>
              </from>
              <to>
                <xdr:col>4</xdr:col>
                <xdr:colOff>171450</xdr:colOff>
                <xdr:row>1</xdr:row>
                <xdr:rowOff>0</xdr:rowOff>
              </to>
            </anchor>
          </controlPr>
        </control>
      </mc:Choice>
      <mc:Fallback>
        <control shapeId="53256" r:id="rId33" name="CheckBox2"/>
      </mc:Fallback>
    </mc:AlternateContent>
    <mc:AlternateContent xmlns:mc="http://schemas.openxmlformats.org/markup-compatibility/2006">
      <mc:Choice Requires="x14">
        <control shapeId="53255" r:id="rId34" name="CheckBox8">
          <controlPr autoLine="0" autoPict="0" r:id="rId5">
            <anchor moveWithCells="1" sizeWithCells="1">
              <from>
                <xdr:col>7</xdr:col>
                <xdr:colOff>38100</xdr:colOff>
                <xdr:row>1</xdr:row>
                <xdr:rowOff>0</xdr:rowOff>
              </from>
              <to>
                <xdr:col>7</xdr:col>
                <xdr:colOff>171450</xdr:colOff>
                <xdr:row>1</xdr:row>
                <xdr:rowOff>0</xdr:rowOff>
              </to>
            </anchor>
          </controlPr>
        </control>
      </mc:Choice>
      <mc:Fallback>
        <control shapeId="53255" r:id="rId34" name="CheckBox8"/>
      </mc:Fallback>
    </mc:AlternateContent>
    <mc:AlternateContent xmlns:mc="http://schemas.openxmlformats.org/markup-compatibility/2006">
      <mc:Choice Requires="x14">
        <control shapeId="53254" r:id="rId35" name="CheckBox7">
          <controlPr autoLine="0" autoPict="0" r:id="rId5">
            <anchor moveWithCells="1" sizeWithCells="1">
              <from>
                <xdr:col>6</xdr:col>
                <xdr:colOff>38100</xdr:colOff>
                <xdr:row>1</xdr:row>
                <xdr:rowOff>0</xdr:rowOff>
              </from>
              <to>
                <xdr:col>6</xdr:col>
                <xdr:colOff>171450</xdr:colOff>
                <xdr:row>1</xdr:row>
                <xdr:rowOff>0</xdr:rowOff>
              </to>
            </anchor>
          </controlPr>
        </control>
      </mc:Choice>
      <mc:Fallback>
        <control shapeId="53254" r:id="rId35" name="CheckBox7"/>
      </mc:Fallback>
    </mc:AlternateContent>
    <mc:AlternateContent xmlns:mc="http://schemas.openxmlformats.org/markup-compatibility/2006">
      <mc:Choice Requires="x14">
        <control shapeId="53253" r:id="rId36" name="CheckBox6">
          <controlPr autoLine="0" autoPict="0" r:id="rId5">
            <anchor moveWithCells="1" sizeWithCells="1">
              <from>
                <xdr:col>5</xdr:col>
                <xdr:colOff>38100</xdr:colOff>
                <xdr:row>1</xdr:row>
                <xdr:rowOff>0</xdr:rowOff>
              </from>
              <to>
                <xdr:col>5</xdr:col>
                <xdr:colOff>171450</xdr:colOff>
                <xdr:row>1</xdr:row>
                <xdr:rowOff>0</xdr:rowOff>
              </to>
            </anchor>
          </controlPr>
        </control>
      </mc:Choice>
      <mc:Fallback>
        <control shapeId="53253" r:id="rId36" name="CheckBox6"/>
      </mc:Fallback>
    </mc:AlternateContent>
    <mc:AlternateContent xmlns:mc="http://schemas.openxmlformats.org/markup-compatibility/2006">
      <mc:Choice Requires="x14">
        <control shapeId="53252" r:id="rId37" name="CheckBox5">
          <controlPr autoLine="0" autoPict="0" r:id="rId5">
            <anchor moveWithCells="1" sizeWithCells="1">
              <from>
                <xdr:col>4</xdr:col>
                <xdr:colOff>38100</xdr:colOff>
                <xdr:row>1</xdr:row>
                <xdr:rowOff>0</xdr:rowOff>
              </from>
              <to>
                <xdr:col>4</xdr:col>
                <xdr:colOff>171450</xdr:colOff>
                <xdr:row>1</xdr:row>
                <xdr:rowOff>0</xdr:rowOff>
              </to>
            </anchor>
          </controlPr>
        </control>
      </mc:Choice>
      <mc:Fallback>
        <control shapeId="53252" r:id="rId37" name="CheckBox5"/>
      </mc:Fallback>
    </mc:AlternateContent>
    <mc:AlternateContent xmlns:mc="http://schemas.openxmlformats.org/markup-compatibility/2006">
      <mc:Choice Requires="x14">
        <control shapeId="53251" r:id="rId38" name="CheckBox4">
          <controlPr autoLine="0" autoPict="0" r:id="rId5">
            <anchor moveWithCells="1" sizeWithCells="1">
              <from>
                <xdr:col>5</xdr:col>
                <xdr:colOff>38100</xdr:colOff>
                <xdr:row>1</xdr:row>
                <xdr:rowOff>0</xdr:rowOff>
              </from>
              <to>
                <xdr:col>5</xdr:col>
                <xdr:colOff>171450</xdr:colOff>
                <xdr:row>1</xdr:row>
                <xdr:rowOff>0</xdr:rowOff>
              </to>
            </anchor>
          </controlPr>
        </control>
      </mc:Choice>
      <mc:Fallback>
        <control shapeId="53251" r:id="rId38" name="CheckBox4"/>
      </mc:Fallback>
    </mc:AlternateContent>
    <mc:AlternateContent xmlns:mc="http://schemas.openxmlformats.org/markup-compatibility/2006">
      <mc:Choice Requires="x14">
        <control shapeId="53250" r:id="rId39" name="CheckBox3">
          <controlPr autoLine="0" autoPict="0" r:id="rId40">
            <anchor moveWithCells="1" sizeWithCells="1">
              <from>
                <xdr:col>5</xdr:col>
                <xdr:colOff>38100</xdr:colOff>
                <xdr:row>1</xdr:row>
                <xdr:rowOff>0</xdr:rowOff>
              </from>
              <to>
                <xdr:col>5</xdr:col>
                <xdr:colOff>171450</xdr:colOff>
                <xdr:row>1</xdr:row>
                <xdr:rowOff>0</xdr:rowOff>
              </to>
            </anchor>
          </controlPr>
        </control>
      </mc:Choice>
      <mc:Fallback>
        <control shapeId="53250" r:id="rId39" name="CheckBox3"/>
      </mc:Fallback>
    </mc:AlternateContent>
    <mc:AlternateContent xmlns:mc="http://schemas.openxmlformats.org/markup-compatibility/2006">
      <mc:Choice Requires="x14">
        <control shapeId="53249" r:id="rId41" name="CheckBox1">
          <controlPr autoLine="0" autoPict="0" r:id="rId40">
            <anchor moveWithCells="1" sizeWithCells="1">
              <from>
                <xdr:col>4</xdr:col>
                <xdr:colOff>38100</xdr:colOff>
                <xdr:row>1</xdr:row>
                <xdr:rowOff>0</xdr:rowOff>
              </from>
              <to>
                <xdr:col>4</xdr:col>
                <xdr:colOff>171450</xdr:colOff>
                <xdr:row>1</xdr:row>
                <xdr:rowOff>0</xdr:rowOff>
              </to>
            </anchor>
          </controlPr>
        </control>
      </mc:Choice>
      <mc:Fallback>
        <control shapeId="53249" r:id="rId41" name="CheckBox1"/>
      </mc:Fallback>
    </mc:AlternateContent>
  </control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pageSetUpPr fitToPage="1"/>
  </sheetPr>
  <dimension ref="A1:Y42"/>
  <sheetViews>
    <sheetView zoomScaleNormal="100" workbookViewId="0">
      <selection activeCell="G8" sqref="G8"/>
    </sheetView>
  </sheetViews>
  <sheetFormatPr baseColWidth="10" defaultRowHeight="12.75" outlineLevelCol="1"/>
  <cols>
    <col min="1" max="1" width="2.5703125" style="302" customWidth="1"/>
    <col min="2" max="2" width="4" style="302" bestFit="1" customWidth="1"/>
    <col min="3" max="4" width="11.85546875" style="302" bestFit="1" customWidth="1"/>
    <col min="5" max="5" width="37" style="302" customWidth="1"/>
    <col min="6" max="6" width="9" style="302" customWidth="1"/>
    <col min="7" max="11" width="5.7109375" style="302" customWidth="1"/>
    <col min="12" max="12" width="18.5703125" style="302" customWidth="1"/>
    <col min="13" max="13" width="8.85546875" style="302" bestFit="1" customWidth="1"/>
    <col min="14" max="14" width="9" style="302" bestFit="1" customWidth="1"/>
    <col min="15" max="15" width="6.5703125" style="302" bestFit="1" customWidth="1"/>
    <col min="16" max="16" width="9.42578125" style="302" bestFit="1" customWidth="1"/>
    <col min="17" max="17" width="2.5703125" style="302" customWidth="1"/>
    <col min="18" max="18" width="2.5703125" style="303" customWidth="1"/>
    <col min="19" max="19" width="9.7109375" style="302" hidden="1" customWidth="1" outlineLevel="1"/>
    <col min="20" max="23" width="11.42578125" style="302" hidden="1" customWidth="1" outlineLevel="1"/>
    <col min="24" max="24" width="12.85546875" style="302" hidden="1" customWidth="1" outlineLevel="1"/>
    <col min="25" max="25" width="11.42578125" style="302" collapsed="1"/>
    <col min="26" max="16384" width="11.42578125" style="302"/>
  </cols>
  <sheetData>
    <row r="1" spans="2:24" ht="13.5" customHeight="1">
      <c r="O1" s="66" t="str">
        <f>Info!$K$2</f>
        <v>v 1.0</v>
      </c>
      <c r="P1" s="66"/>
    </row>
    <row r="2" spans="2:24" ht="13.5" customHeight="1" thickBot="1">
      <c r="C2" s="16" t="str">
        <f>IF(Info!H2='S+L'!$B$1,'S+L'!$B$49,'S+L'!$C$49)</f>
        <v>Grease?"</v>
      </c>
      <c r="E2" s="16" t="str">
        <f>IF(Info!H2='S+L'!$B$1,'S+L'!$B$50,'S+L'!$C$50)</f>
        <v>Category:</v>
      </c>
    </row>
    <row r="3" spans="2:24" ht="13.5" customHeight="1" thickBot="1">
      <c r="C3" s="376" t="str">
        <f>'1'!C3</f>
        <v>r</v>
      </c>
      <c r="E3" s="377" t="str">
        <f>'1'!E3</f>
        <v>TLL</v>
      </c>
      <c r="G3" s="789" t="str">
        <f>IF(Info!H2='S+L'!$B$1,'S+L'!$B$75,'S+L'!$C$75)</f>
        <v>EEL classification***</v>
      </c>
      <c r="H3" s="786"/>
      <c r="I3" s="786"/>
      <c r="J3" s="786"/>
      <c r="K3" s="786"/>
      <c r="L3" s="832"/>
    </row>
    <row r="4" spans="2:24" ht="25.5" customHeight="1" thickBot="1">
      <c r="C4" s="304" t="str">
        <f>IF(Info!H2='S+L'!$B$1,'S+L'!$B$98,'S+L'!$C$98)</f>
        <v>Ingredients &gt; 0,1% (w/w)</v>
      </c>
      <c r="G4" s="791" t="str">
        <f>IF(Info!H2='S+L'!$B$1,'S+L'!$B$124,'S+L'!$C$124)</f>
        <v>Biodegradation
Bioaccumulation</v>
      </c>
      <c r="H4" s="833"/>
      <c r="I4" s="833"/>
      <c r="J4" s="833"/>
      <c r="K4" s="833"/>
      <c r="L4" s="792"/>
      <c r="M4" s="16"/>
      <c r="N4" s="16"/>
      <c r="O4" s="16"/>
      <c r="P4" s="16"/>
    </row>
    <row r="5" spans="2:24" ht="60" customHeight="1">
      <c r="B5" s="507" t="str">
        <f>IF(Info!H2='S+L'!$B$1,'S+L'!$B$53,'S+L'!$C$53)</f>
        <v>No.</v>
      </c>
      <c r="C5" s="298" t="str">
        <f>IF(Info!H2='S+L'!$B$1,'S+L'!$B$39,'S+L'!$C$39)</f>
        <v>CAS No.</v>
      </c>
      <c r="D5" s="5" t="str">
        <f>IF(Info!H2='S+L'!$B$1,'S+L'!$B$40,'S+L'!$C$40)</f>
        <v>EC No.</v>
      </c>
      <c r="E5" s="292" t="str">
        <f>IF(Info!H2='S+L'!$B$1,'S+L'!$B$54,'S+L'!$C$54)</f>
        <v>Substance/Brand name
(as stated on the LuSC-list)
(IUPAC name)</v>
      </c>
      <c r="F5" s="291" t="str">
        <f>IF(Info!H2='S+L'!$B$1,'S+L'!$B$55,'S+L'!$C$55)</f>
        <v>Fraction
present
[% (w/w)]</v>
      </c>
      <c r="G5" s="6" t="s">
        <v>53</v>
      </c>
      <c r="H5" s="7" t="s">
        <v>54</v>
      </c>
      <c r="I5" s="7" t="s">
        <v>55</v>
      </c>
      <c r="J5" s="7" t="s">
        <v>56</v>
      </c>
      <c r="K5" s="31" t="s">
        <v>1</v>
      </c>
      <c r="L5" s="8" t="str">
        <f>IF(Info!H2='S+L'!$B$1,'S+L'!$B$84,'S+L'!$C$84)</f>
        <v>Source of assessment
(self-assessment* or
LuSC-list or LoC**)</v>
      </c>
      <c r="M5" s="57" t="str">
        <f>IF(Info!H2='S+L'!$B$1,'S+L'!$B$125,'S+L'!$C$125)</f>
        <v>Biodegra-
dation</v>
      </c>
      <c r="N5" s="61" t="str">
        <f>IF(Info!H2='S+L'!$B$1,'S+L'!$B$126,'S+L'!$C$126)</f>
        <v>No
Bioaccu-
mulation
expected</v>
      </c>
      <c r="O5" s="301" t="str">
        <f>IF(Info!H2='S+L'!$B$1,'S+L'!$B$113,'S+L'!$C$113)</f>
        <v>Re-
sult</v>
      </c>
      <c r="P5" s="981" t="str">
        <f>IF(Info!H2='S+L'!$B$1,'S+L'!$B$102,'S+L'!$C$102)</f>
        <v>Mono-
constitu-
ent sub-
stance?°°</v>
      </c>
      <c r="Q5" s="46" t="s">
        <v>247</v>
      </c>
      <c r="R5" s="324"/>
    </row>
    <row r="6" spans="2:24" ht="13.5" customHeight="1" thickBot="1">
      <c r="B6" s="392"/>
      <c r="C6" s="475"/>
      <c r="D6" s="363"/>
      <c r="E6" s="363"/>
      <c r="F6" s="365"/>
      <c r="G6" s="836"/>
      <c r="H6" s="837"/>
      <c r="I6" s="837"/>
      <c r="J6" s="838"/>
      <c r="K6" s="479"/>
      <c r="L6" s="365"/>
      <c r="M6" s="362"/>
      <c r="N6" s="429"/>
      <c r="O6" s="479"/>
      <c r="P6" s="369"/>
      <c r="Q6" s="369"/>
      <c r="S6" s="16" t="s">
        <v>3</v>
      </c>
      <c r="T6" s="16" t="s">
        <v>459</v>
      </c>
      <c r="U6" s="16" t="s">
        <v>460</v>
      </c>
      <c r="V6" s="16" t="s">
        <v>4</v>
      </c>
      <c r="W6" s="16" t="s">
        <v>182</v>
      </c>
      <c r="X6" s="16" t="s">
        <v>801</v>
      </c>
    </row>
    <row r="7" spans="2:24" ht="13.5" customHeight="1" thickBot="1">
      <c r="B7" s="375">
        <v>1</v>
      </c>
      <c r="C7" s="788" t="str">
        <f>'1'!C7</f>
        <v>Lubricant:</v>
      </c>
      <c r="D7" s="732"/>
      <c r="E7" s="357">
        <f>'1'!E7</f>
        <v>0</v>
      </c>
      <c r="F7" s="412"/>
      <c r="G7" s="166"/>
      <c r="H7" s="166"/>
      <c r="I7" s="166"/>
      <c r="J7" s="166"/>
      <c r="K7" s="166"/>
      <c r="L7" s="166"/>
      <c r="O7" s="81"/>
    </row>
    <row r="8" spans="2:24" ht="13.5" customHeight="1">
      <c r="B8" s="511">
        <v>2</v>
      </c>
      <c r="C8" s="510">
        <f>'1'!C8</f>
        <v>0</v>
      </c>
      <c r="D8" s="379">
        <f>'1'!D8</f>
        <v>0</v>
      </c>
      <c r="E8" s="380">
        <f>'1'!E8</f>
        <v>0</v>
      </c>
      <c r="F8" s="381">
        <f>'1'!F8</f>
        <v>0</v>
      </c>
      <c r="G8" s="143"/>
      <c r="H8" s="141"/>
      <c r="I8" s="141"/>
      <c r="J8" s="141"/>
      <c r="K8" s="416">
        <f t="shared" ref="K8:K10" si="0">F8-((G8*F8/100)+(H8*F8/100)+(I8*F8/100)+(J8*F8/100))</f>
        <v>0</v>
      </c>
      <c r="L8" s="144" t="s">
        <v>1</v>
      </c>
      <c r="M8" s="462" t="str">
        <f>'3 - Biodegradation'!O8</f>
        <v>-</v>
      </c>
      <c r="N8" s="400" t="str">
        <f>'3 - Bioaccumulation'!U8</f>
        <v/>
      </c>
      <c r="O8" s="452" t="str">
        <f>IF(AND(M8="-",N8=""),"-",IF(M8="A","A",IF(M8="B","B",IF(AND(M8="?",N8="a"),"C",IF(AND(M8="?",N8="r"),"X","-")))))</f>
        <v>-</v>
      </c>
      <c r="P8" s="982" t="s">
        <v>309</v>
      </c>
      <c r="Q8" s="168"/>
      <c r="R8" s="523"/>
      <c r="S8" s="302">
        <f>G8*F8/100</f>
        <v>0</v>
      </c>
      <c r="T8" s="302">
        <f>H8*F8/100</f>
        <v>0</v>
      </c>
      <c r="U8" s="302">
        <f>I8*F8/100</f>
        <v>0</v>
      </c>
      <c r="V8" s="302">
        <f>J8*F8/100</f>
        <v>0</v>
      </c>
      <c r="W8" s="126" t="str">
        <f>IF(AND(P8="a",K8&gt;0.1),"r","a")</f>
        <v>a</v>
      </c>
      <c r="X8" s="126" t="str">
        <f>IF(COUNTIF(W8:W26,"r"),"r","a")</f>
        <v>a</v>
      </c>
    </row>
    <row r="9" spans="2:24" ht="13.5" customHeight="1">
      <c r="B9" s="509">
        <v>3</v>
      </c>
      <c r="C9" s="453">
        <f>'1'!C9</f>
        <v>0</v>
      </c>
      <c r="D9" s="377">
        <f>'1'!D9</f>
        <v>0</v>
      </c>
      <c r="E9" s="382">
        <f>'1'!E9</f>
        <v>0</v>
      </c>
      <c r="F9" s="383">
        <f>'1'!F9</f>
        <v>0</v>
      </c>
      <c r="G9" s="23"/>
      <c r="H9" s="19"/>
      <c r="I9" s="19"/>
      <c r="J9" s="19"/>
      <c r="K9" s="377">
        <f t="shared" si="0"/>
        <v>0</v>
      </c>
      <c r="L9" s="149" t="s">
        <v>1</v>
      </c>
      <c r="M9" s="425" t="str">
        <f>'3 - Biodegradation'!O9</f>
        <v>-</v>
      </c>
      <c r="N9" s="405" t="str">
        <f>'3 - Bioaccumulation'!U9</f>
        <v/>
      </c>
      <c r="O9" s="454" t="str">
        <f t="shared" ref="O9:O26" si="1">IF(AND(M9="-",N9=""),"-",IF(M9="A","A",IF(M9="B","B",IF(AND(M9="?",N9="a"),"C",IF(AND(M9="?",N9="r"),"X","-")))))</f>
        <v>-</v>
      </c>
      <c r="P9" s="983" t="s">
        <v>309</v>
      </c>
      <c r="Q9" s="150"/>
      <c r="R9" s="523"/>
      <c r="S9" s="302">
        <f t="shared" ref="S9:S26" si="2">G9*F9/100</f>
        <v>0</v>
      </c>
      <c r="T9" s="302">
        <f t="shared" ref="T9:T26" si="3">H9*F9/100</f>
        <v>0</v>
      </c>
      <c r="U9" s="302">
        <f t="shared" ref="U9:U26" si="4">I9*F9/100</f>
        <v>0</v>
      </c>
      <c r="V9" s="302">
        <f t="shared" ref="V9:V26" si="5">J9*F9/100</f>
        <v>0</v>
      </c>
      <c r="W9" s="126" t="str">
        <f t="shared" ref="W9:W26" si="6">IF(AND(P9="a",K9&gt;0.1),"r","a")</f>
        <v>a</v>
      </c>
    </row>
    <row r="10" spans="2:24" ht="13.5" customHeight="1">
      <c r="B10" s="509">
        <v>4</v>
      </c>
      <c r="C10" s="453">
        <f>'1'!C10</f>
        <v>0</v>
      </c>
      <c r="D10" s="377">
        <f>'1'!D10</f>
        <v>0</v>
      </c>
      <c r="E10" s="382">
        <f>'1'!E10</f>
        <v>0</v>
      </c>
      <c r="F10" s="383">
        <f>'1'!F10</f>
        <v>0</v>
      </c>
      <c r="G10" s="23"/>
      <c r="H10" s="19"/>
      <c r="I10" s="19"/>
      <c r="J10" s="19"/>
      <c r="K10" s="377">
        <f t="shared" si="0"/>
        <v>0</v>
      </c>
      <c r="L10" s="149" t="s">
        <v>1</v>
      </c>
      <c r="M10" s="425" t="str">
        <f>'3 - Biodegradation'!O10</f>
        <v>-</v>
      </c>
      <c r="N10" s="405" t="str">
        <f>'3 - Bioaccumulation'!U10</f>
        <v/>
      </c>
      <c r="O10" s="454" t="str">
        <f t="shared" si="1"/>
        <v>-</v>
      </c>
      <c r="P10" s="983" t="s">
        <v>309</v>
      </c>
      <c r="Q10" s="150"/>
      <c r="R10" s="523"/>
      <c r="S10" s="302">
        <f t="shared" si="2"/>
        <v>0</v>
      </c>
      <c r="T10" s="302">
        <f t="shared" si="3"/>
        <v>0</v>
      </c>
      <c r="U10" s="302">
        <f t="shared" si="4"/>
        <v>0</v>
      </c>
      <c r="V10" s="302">
        <f t="shared" si="5"/>
        <v>0</v>
      </c>
      <c r="W10" s="126" t="str">
        <f t="shared" si="6"/>
        <v>a</v>
      </c>
    </row>
    <row r="11" spans="2:24" ht="13.5" customHeight="1">
      <c r="B11" s="509">
        <v>5</v>
      </c>
      <c r="C11" s="453">
        <f>'1'!C11</f>
        <v>0</v>
      </c>
      <c r="D11" s="377">
        <f>'1'!D11</f>
        <v>0</v>
      </c>
      <c r="E11" s="382">
        <f>'1'!E11</f>
        <v>0</v>
      </c>
      <c r="F11" s="383">
        <f>'1'!F11</f>
        <v>0</v>
      </c>
      <c r="G11" s="23"/>
      <c r="H11" s="19"/>
      <c r="I11" s="19"/>
      <c r="J11" s="19"/>
      <c r="K11" s="377">
        <f>F11-((G11*F11/100)+(H11*F11/100)+(I11*F11/100)+(J11*F11/100))</f>
        <v>0</v>
      </c>
      <c r="L11" s="149" t="s">
        <v>1</v>
      </c>
      <c r="M11" s="425" t="str">
        <f>'3 - Biodegradation'!O11</f>
        <v>-</v>
      </c>
      <c r="N11" s="405" t="str">
        <f>'3 - Bioaccumulation'!U11</f>
        <v/>
      </c>
      <c r="O11" s="454" t="str">
        <f t="shared" si="1"/>
        <v>-</v>
      </c>
      <c r="P11" s="983" t="s">
        <v>309</v>
      </c>
      <c r="Q11" s="150"/>
      <c r="R11" s="523"/>
      <c r="S11" s="302">
        <f t="shared" si="2"/>
        <v>0</v>
      </c>
      <c r="T11" s="302">
        <f t="shared" si="3"/>
        <v>0</v>
      </c>
      <c r="U11" s="302">
        <f t="shared" si="4"/>
        <v>0</v>
      </c>
      <c r="V11" s="302">
        <f t="shared" si="5"/>
        <v>0</v>
      </c>
      <c r="W11" s="126" t="str">
        <f t="shared" si="6"/>
        <v>a</v>
      </c>
    </row>
    <row r="12" spans="2:24" ht="13.5" customHeight="1">
      <c r="B12" s="509">
        <v>6</v>
      </c>
      <c r="C12" s="453">
        <f>'1'!C12</f>
        <v>0</v>
      </c>
      <c r="D12" s="377">
        <f>'1'!D12</f>
        <v>0</v>
      </c>
      <c r="E12" s="382">
        <f>'1'!E12</f>
        <v>0</v>
      </c>
      <c r="F12" s="383">
        <f>'1'!F12</f>
        <v>0</v>
      </c>
      <c r="G12" s="23"/>
      <c r="H12" s="19"/>
      <c r="I12" s="19"/>
      <c r="J12" s="19"/>
      <c r="K12" s="377">
        <f>F12-((G12*F12/100)+(H12*F12/100)+(I12*F12/100)+(J12*F12/100))</f>
        <v>0</v>
      </c>
      <c r="L12" s="149" t="s">
        <v>1</v>
      </c>
      <c r="M12" s="425" t="str">
        <f>'3 - Biodegradation'!O12</f>
        <v>-</v>
      </c>
      <c r="N12" s="405" t="str">
        <f>'3 - Bioaccumulation'!U12</f>
        <v/>
      </c>
      <c r="O12" s="454" t="str">
        <f t="shared" si="1"/>
        <v>-</v>
      </c>
      <c r="P12" s="983" t="s">
        <v>309</v>
      </c>
      <c r="Q12" s="150"/>
      <c r="R12" s="523"/>
      <c r="S12" s="302">
        <f t="shared" si="2"/>
        <v>0</v>
      </c>
      <c r="T12" s="302">
        <f t="shared" si="3"/>
        <v>0</v>
      </c>
      <c r="U12" s="302">
        <f t="shared" si="4"/>
        <v>0</v>
      </c>
      <c r="V12" s="302">
        <f t="shared" si="5"/>
        <v>0</v>
      </c>
      <c r="W12" s="126" t="str">
        <f t="shared" si="6"/>
        <v>a</v>
      </c>
    </row>
    <row r="13" spans="2:24" ht="13.5" customHeight="1">
      <c r="B13" s="509">
        <v>7</v>
      </c>
      <c r="C13" s="453">
        <f>'1'!C13</f>
        <v>0</v>
      </c>
      <c r="D13" s="377">
        <f>'1'!D13</f>
        <v>0</v>
      </c>
      <c r="E13" s="382">
        <f>'1'!E13</f>
        <v>0</v>
      </c>
      <c r="F13" s="383">
        <f>'1'!F13</f>
        <v>0</v>
      </c>
      <c r="G13" s="23"/>
      <c r="H13" s="19"/>
      <c r="I13" s="19"/>
      <c r="J13" s="19"/>
      <c r="K13" s="377">
        <f t="shared" ref="K13:K26" si="7">F13-((G13*F13/100)+(H13*F13/100)+(I13*F13/100)+(J13*F13/100))</f>
        <v>0</v>
      </c>
      <c r="L13" s="149" t="s">
        <v>1</v>
      </c>
      <c r="M13" s="425" t="str">
        <f>'3 - Biodegradation'!O13</f>
        <v>-</v>
      </c>
      <c r="N13" s="405" t="str">
        <f>'3 - Bioaccumulation'!U13</f>
        <v/>
      </c>
      <c r="O13" s="454" t="str">
        <f t="shared" si="1"/>
        <v>-</v>
      </c>
      <c r="P13" s="983" t="s">
        <v>309</v>
      </c>
      <c r="Q13" s="150"/>
      <c r="R13" s="523"/>
      <c r="S13" s="302">
        <f t="shared" si="2"/>
        <v>0</v>
      </c>
      <c r="T13" s="302">
        <f t="shared" si="3"/>
        <v>0</v>
      </c>
      <c r="U13" s="302">
        <f t="shared" si="4"/>
        <v>0</v>
      </c>
      <c r="V13" s="302">
        <f t="shared" si="5"/>
        <v>0</v>
      </c>
      <c r="W13" s="126" t="str">
        <f t="shared" si="6"/>
        <v>a</v>
      </c>
    </row>
    <row r="14" spans="2:24" ht="13.5" customHeight="1">
      <c r="B14" s="509">
        <v>8</v>
      </c>
      <c r="C14" s="453">
        <f>'1'!C14</f>
        <v>0</v>
      </c>
      <c r="D14" s="377">
        <f>'1'!D14</f>
        <v>0</v>
      </c>
      <c r="E14" s="382">
        <f>'1'!E14</f>
        <v>0</v>
      </c>
      <c r="F14" s="383">
        <f>'1'!F14</f>
        <v>0</v>
      </c>
      <c r="G14" s="23"/>
      <c r="H14" s="19"/>
      <c r="I14" s="19"/>
      <c r="J14" s="19"/>
      <c r="K14" s="377">
        <f t="shared" si="7"/>
        <v>0</v>
      </c>
      <c r="L14" s="149" t="s">
        <v>1</v>
      </c>
      <c r="M14" s="425" t="str">
        <f>'3 - Biodegradation'!O14</f>
        <v>-</v>
      </c>
      <c r="N14" s="405" t="str">
        <f>'3 - Bioaccumulation'!U14</f>
        <v/>
      </c>
      <c r="O14" s="454" t="str">
        <f t="shared" si="1"/>
        <v>-</v>
      </c>
      <c r="P14" s="983" t="s">
        <v>309</v>
      </c>
      <c r="Q14" s="150"/>
      <c r="R14" s="523"/>
      <c r="S14" s="302">
        <f t="shared" si="2"/>
        <v>0</v>
      </c>
      <c r="T14" s="302">
        <f t="shared" si="3"/>
        <v>0</v>
      </c>
      <c r="U14" s="302">
        <f t="shared" si="4"/>
        <v>0</v>
      </c>
      <c r="V14" s="302">
        <f t="shared" si="5"/>
        <v>0</v>
      </c>
      <c r="W14" s="126" t="str">
        <f t="shared" si="6"/>
        <v>a</v>
      </c>
    </row>
    <row r="15" spans="2:24" ht="13.5" customHeight="1">
      <c r="B15" s="509">
        <v>9</v>
      </c>
      <c r="C15" s="453">
        <f>'1'!C15</f>
        <v>0</v>
      </c>
      <c r="D15" s="377">
        <f>'1'!D15</f>
        <v>0</v>
      </c>
      <c r="E15" s="382">
        <f>'1'!E15</f>
        <v>0</v>
      </c>
      <c r="F15" s="383">
        <f>'1'!F15</f>
        <v>0</v>
      </c>
      <c r="G15" s="23"/>
      <c r="H15" s="19"/>
      <c r="I15" s="19"/>
      <c r="J15" s="19"/>
      <c r="K15" s="377">
        <f t="shared" si="7"/>
        <v>0</v>
      </c>
      <c r="L15" s="149" t="s">
        <v>1</v>
      </c>
      <c r="M15" s="425" t="str">
        <f>'3 - Biodegradation'!O15</f>
        <v>-</v>
      </c>
      <c r="N15" s="405" t="str">
        <f>'3 - Bioaccumulation'!U15</f>
        <v/>
      </c>
      <c r="O15" s="454" t="str">
        <f t="shared" si="1"/>
        <v>-</v>
      </c>
      <c r="P15" s="983" t="s">
        <v>309</v>
      </c>
      <c r="Q15" s="150"/>
      <c r="R15" s="523"/>
      <c r="S15" s="302">
        <f t="shared" si="2"/>
        <v>0</v>
      </c>
      <c r="T15" s="302">
        <f t="shared" si="3"/>
        <v>0</v>
      </c>
      <c r="U15" s="302">
        <f t="shared" si="4"/>
        <v>0</v>
      </c>
      <c r="V15" s="302">
        <f t="shared" si="5"/>
        <v>0</v>
      </c>
      <c r="W15" s="126" t="str">
        <f t="shared" si="6"/>
        <v>a</v>
      </c>
    </row>
    <row r="16" spans="2:24" ht="13.5" customHeight="1">
      <c r="B16" s="509">
        <v>10</v>
      </c>
      <c r="C16" s="453">
        <f>'1'!C16</f>
        <v>0</v>
      </c>
      <c r="D16" s="377">
        <f>'1'!D16</f>
        <v>0</v>
      </c>
      <c r="E16" s="382">
        <f>'1'!E16</f>
        <v>0</v>
      </c>
      <c r="F16" s="383">
        <f>'1'!F16</f>
        <v>0</v>
      </c>
      <c r="G16" s="23"/>
      <c r="H16" s="19"/>
      <c r="I16" s="19"/>
      <c r="J16" s="19"/>
      <c r="K16" s="377">
        <f t="shared" si="7"/>
        <v>0</v>
      </c>
      <c r="L16" s="149" t="s">
        <v>1</v>
      </c>
      <c r="M16" s="425" t="str">
        <f>'3 - Biodegradation'!O16</f>
        <v>-</v>
      </c>
      <c r="N16" s="405" t="str">
        <f>'3 - Bioaccumulation'!U16</f>
        <v/>
      </c>
      <c r="O16" s="454" t="str">
        <f t="shared" si="1"/>
        <v>-</v>
      </c>
      <c r="P16" s="983" t="s">
        <v>309</v>
      </c>
      <c r="Q16" s="150"/>
      <c r="R16" s="523"/>
      <c r="S16" s="302">
        <f t="shared" si="2"/>
        <v>0</v>
      </c>
      <c r="T16" s="302">
        <f t="shared" si="3"/>
        <v>0</v>
      </c>
      <c r="U16" s="302">
        <f t="shared" si="4"/>
        <v>0</v>
      </c>
      <c r="V16" s="302">
        <f t="shared" si="5"/>
        <v>0</v>
      </c>
      <c r="W16" s="126" t="str">
        <f t="shared" si="6"/>
        <v>a</v>
      </c>
    </row>
    <row r="17" spans="2:23" ht="13.5" customHeight="1">
      <c r="B17" s="509">
        <v>11</v>
      </c>
      <c r="C17" s="453">
        <f>'1'!C17</f>
        <v>0</v>
      </c>
      <c r="D17" s="377">
        <f>'1'!D17</f>
        <v>0</v>
      </c>
      <c r="E17" s="382">
        <f>'1'!E17</f>
        <v>0</v>
      </c>
      <c r="F17" s="383">
        <f>'1'!F17</f>
        <v>0</v>
      </c>
      <c r="G17" s="23"/>
      <c r="H17" s="19"/>
      <c r="I17" s="19"/>
      <c r="J17" s="19"/>
      <c r="K17" s="377">
        <f t="shared" si="7"/>
        <v>0</v>
      </c>
      <c r="L17" s="149" t="s">
        <v>1</v>
      </c>
      <c r="M17" s="425" t="str">
        <f>'3 - Biodegradation'!O17</f>
        <v>-</v>
      </c>
      <c r="N17" s="405" t="str">
        <f>'3 - Bioaccumulation'!U17</f>
        <v/>
      </c>
      <c r="O17" s="454" t="str">
        <f t="shared" si="1"/>
        <v>-</v>
      </c>
      <c r="P17" s="983" t="s">
        <v>309</v>
      </c>
      <c r="Q17" s="150"/>
      <c r="R17" s="523"/>
      <c r="S17" s="302">
        <f t="shared" si="2"/>
        <v>0</v>
      </c>
      <c r="T17" s="302">
        <f t="shared" si="3"/>
        <v>0</v>
      </c>
      <c r="U17" s="302">
        <f t="shared" si="4"/>
        <v>0</v>
      </c>
      <c r="V17" s="302">
        <f t="shared" si="5"/>
        <v>0</v>
      </c>
      <c r="W17" s="126" t="str">
        <f t="shared" si="6"/>
        <v>a</v>
      </c>
    </row>
    <row r="18" spans="2:23" ht="13.5" customHeight="1">
      <c r="B18" s="509">
        <v>12</v>
      </c>
      <c r="C18" s="453">
        <f>'1'!C18</f>
        <v>0</v>
      </c>
      <c r="D18" s="377">
        <f>'1'!D18</f>
        <v>0</v>
      </c>
      <c r="E18" s="382">
        <f>'1'!E18</f>
        <v>0</v>
      </c>
      <c r="F18" s="383">
        <f>'1'!F18</f>
        <v>0</v>
      </c>
      <c r="G18" s="23"/>
      <c r="H18" s="19"/>
      <c r="I18" s="19"/>
      <c r="J18" s="19"/>
      <c r="K18" s="377">
        <f t="shared" si="7"/>
        <v>0</v>
      </c>
      <c r="L18" s="149" t="s">
        <v>1</v>
      </c>
      <c r="M18" s="425" t="str">
        <f>'3 - Biodegradation'!O18</f>
        <v>-</v>
      </c>
      <c r="N18" s="405" t="str">
        <f>'3 - Bioaccumulation'!U18</f>
        <v/>
      </c>
      <c r="O18" s="454" t="str">
        <f t="shared" si="1"/>
        <v>-</v>
      </c>
      <c r="P18" s="983" t="s">
        <v>309</v>
      </c>
      <c r="Q18" s="150"/>
      <c r="R18" s="523"/>
      <c r="S18" s="302">
        <f t="shared" si="2"/>
        <v>0</v>
      </c>
      <c r="T18" s="302">
        <f t="shared" si="3"/>
        <v>0</v>
      </c>
      <c r="U18" s="302">
        <f t="shared" si="4"/>
        <v>0</v>
      </c>
      <c r="V18" s="302">
        <f t="shared" si="5"/>
        <v>0</v>
      </c>
      <c r="W18" s="126" t="str">
        <f t="shared" si="6"/>
        <v>a</v>
      </c>
    </row>
    <row r="19" spans="2:23" ht="13.5" customHeight="1">
      <c r="B19" s="509">
        <v>13</v>
      </c>
      <c r="C19" s="453">
        <f>'1'!C19</f>
        <v>0</v>
      </c>
      <c r="D19" s="377">
        <f>'1'!D19</f>
        <v>0</v>
      </c>
      <c r="E19" s="382">
        <f>'1'!E19</f>
        <v>0</v>
      </c>
      <c r="F19" s="383">
        <f>'1'!F19</f>
        <v>0</v>
      </c>
      <c r="G19" s="23"/>
      <c r="H19" s="19"/>
      <c r="I19" s="19"/>
      <c r="J19" s="19"/>
      <c r="K19" s="377">
        <f t="shared" si="7"/>
        <v>0</v>
      </c>
      <c r="L19" s="149" t="s">
        <v>1</v>
      </c>
      <c r="M19" s="425" t="str">
        <f>'3 - Biodegradation'!O19</f>
        <v>-</v>
      </c>
      <c r="N19" s="405" t="str">
        <f>'3 - Bioaccumulation'!U19</f>
        <v/>
      </c>
      <c r="O19" s="454" t="str">
        <f t="shared" si="1"/>
        <v>-</v>
      </c>
      <c r="P19" s="983" t="s">
        <v>309</v>
      </c>
      <c r="Q19" s="150"/>
      <c r="R19" s="523"/>
      <c r="S19" s="302">
        <f t="shared" si="2"/>
        <v>0</v>
      </c>
      <c r="T19" s="302">
        <f t="shared" si="3"/>
        <v>0</v>
      </c>
      <c r="U19" s="302">
        <f t="shared" si="4"/>
        <v>0</v>
      </c>
      <c r="V19" s="302">
        <f t="shared" si="5"/>
        <v>0</v>
      </c>
      <c r="W19" s="126" t="str">
        <f t="shared" si="6"/>
        <v>a</v>
      </c>
    </row>
    <row r="20" spans="2:23" ht="13.5" customHeight="1">
      <c r="B20" s="509">
        <v>14</v>
      </c>
      <c r="C20" s="453">
        <f>'1'!C20</f>
        <v>0</v>
      </c>
      <c r="D20" s="377">
        <f>'1'!D20</f>
        <v>0</v>
      </c>
      <c r="E20" s="382">
        <f>'1'!E20</f>
        <v>0</v>
      </c>
      <c r="F20" s="383">
        <f>'1'!F20</f>
        <v>0</v>
      </c>
      <c r="G20" s="23"/>
      <c r="H20" s="19"/>
      <c r="I20" s="19"/>
      <c r="J20" s="19"/>
      <c r="K20" s="377">
        <f t="shared" si="7"/>
        <v>0</v>
      </c>
      <c r="L20" s="149" t="s">
        <v>1</v>
      </c>
      <c r="M20" s="425" t="str">
        <f>'3 - Biodegradation'!O20</f>
        <v>-</v>
      </c>
      <c r="N20" s="405" t="str">
        <f>'3 - Bioaccumulation'!U20</f>
        <v/>
      </c>
      <c r="O20" s="454" t="str">
        <f t="shared" si="1"/>
        <v>-</v>
      </c>
      <c r="P20" s="983" t="s">
        <v>309</v>
      </c>
      <c r="Q20" s="150"/>
      <c r="R20" s="523"/>
      <c r="S20" s="302">
        <f t="shared" si="2"/>
        <v>0</v>
      </c>
      <c r="T20" s="302">
        <f t="shared" si="3"/>
        <v>0</v>
      </c>
      <c r="U20" s="302">
        <f t="shared" si="4"/>
        <v>0</v>
      </c>
      <c r="V20" s="302">
        <f t="shared" si="5"/>
        <v>0</v>
      </c>
      <c r="W20" s="126" t="str">
        <f t="shared" si="6"/>
        <v>a</v>
      </c>
    </row>
    <row r="21" spans="2:23" ht="13.5" customHeight="1">
      <c r="B21" s="509">
        <v>15</v>
      </c>
      <c r="C21" s="453">
        <f>'1'!C21</f>
        <v>0</v>
      </c>
      <c r="D21" s="377">
        <f>'1'!D21</f>
        <v>0</v>
      </c>
      <c r="E21" s="382">
        <f>'1'!E21</f>
        <v>0</v>
      </c>
      <c r="F21" s="383">
        <f>'1'!F21</f>
        <v>0</v>
      </c>
      <c r="G21" s="23"/>
      <c r="H21" s="19"/>
      <c r="I21" s="19"/>
      <c r="J21" s="19"/>
      <c r="K21" s="377">
        <f t="shared" si="7"/>
        <v>0</v>
      </c>
      <c r="L21" s="149" t="s">
        <v>1</v>
      </c>
      <c r="M21" s="425" t="str">
        <f>'3 - Biodegradation'!O21</f>
        <v>-</v>
      </c>
      <c r="N21" s="405" t="str">
        <f>'3 - Bioaccumulation'!U21</f>
        <v/>
      </c>
      <c r="O21" s="454" t="str">
        <f t="shared" si="1"/>
        <v>-</v>
      </c>
      <c r="P21" s="983" t="s">
        <v>309</v>
      </c>
      <c r="Q21" s="150"/>
      <c r="R21" s="523"/>
      <c r="S21" s="302">
        <f t="shared" si="2"/>
        <v>0</v>
      </c>
      <c r="T21" s="302">
        <f t="shared" si="3"/>
        <v>0</v>
      </c>
      <c r="U21" s="302">
        <f t="shared" si="4"/>
        <v>0</v>
      </c>
      <c r="V21" s="302">
        <f t="shared" si="5"/>
        <v>0</v>
      </c>
      <c r="W21" s="126" t="str">
        <f t="shared" si="6"/>
        <v>a</v>
      </c>
    </row>
    <row r="22" spans="2:23" ht="13.5" customHeight="1">
      <c r="B22" s="509">
        <v>16</v>
      </c>
      <c r="C22" s="453">
        <f>'1'!C22</f>
        <v>0</v>
      </c>
      <c r="D22" s="377">
        <f>'1'!D22</f>
        <v>0</v>
      </c>
      <c r="E22" s="382">
        <f>'1'!E22</f>
        <v>0</v>
      </c>
      <c r="F22" s="383">
        <f>'1'!F22</f>
        <v>0</v>
      </c>
      <c r="G22" s="23"/>
      <c r="H22" s="19"/>
      <c r="I22" s="19"/>
      <c r="J22" s="19"/>
      <c r="K22" s="377">
        <f t="shared" si="7"/>
        <v>0</v>
      </c>
      <c r="L22" s="149" t="s">
        <v>1</v>
      </c>
      <c r="M22" s="425" t="str">
        <f>'3 - Biodegradation'!O22</f>
        <v>-</v>
      </c>
      <c r="N22" s="405" t="str">
        <f>'3 - Bioaccumulation'!U22</f>
        <v/>
      </c>
      <c r="O22" s="454" t="str">
        <f t="shared" si="1"/>
        <v>-</v>
      </c>
      <c r="P22" s="983" t="s">
        <v>309</v>
      </c>
      <c r="Q22" s="150"/>
      <c r="R22" s="523"/>
      <c r="S22" s="302">
        <f t="shared" si="2"/>
        <v>0</v>
      </c>
      <c r="T22" s="302">
        <f t="shared" si="3"/>
        <v>0</v>
      </c>
      <c r="U22" s="302">
        <f t="shared" si="4"/>
        <v>0</v>
      </c>
      <c r="V22" s="302">
        <f t="shared" si="5"/>
        <v>0</v>
      </c>
      <c r="W22" s="126" t="str">
        <f t="shared" si="6"/>
        <v>a</v>
      </c>
    </row>
    <row r="23" spans="2:23" ht="13.5" customHeight="1">
      <c r="B23" s="509">
        <v>17</v>
      </c>
      <c r="C23" s="453">
        <f>'1'!C23</f>
        <v>0</v>
      </c>
      <c r="D23" s="377">
        <f>'1'!D23</f>
        <v>0</v>
      </c>
      <c r="E23" s="382">
        <f>'1'!E23</f>
        <v>0</v>
      </c>
      <c r="F23" s="383">
        <f>'1'!F23</f>
        <v>0</v>
      </c>
      <c r="G23" s="23"/>
      <c r="H23" s="19"/>
      <c r="I23" s="19"/>
      <c r="J23" s="19"/>
      <c r="K23" s="377">
        <f t="shared" si="7"/>
        <v>0</v>
      </c>
      <c r="L23" s="149" t="s">
        <v>1</v>
      </c>
      <c r="M23" s="425" t="str">
        <f>'3 - Biodegradation'!O23</f>
        <v>-</v>
      </c>
      <c r="N23" s="405" t="str">
        <f>'3 - Bioaccumulation'!U23</f>
        <v/>
      </c>
      <c r="O23" s="454" t="str">
        <f t="shared" si="1"/>
        <v>-</v>
      </c>
      <c r="P23" s="983" t="s">
        <v>309</v>
      </c>
      <c r="Q23" s="150"/>
      <c r="R23" s="523"/>
      <c r="S23" s="302">
        <f t="shared" si="2"/>
        <v>0</v>
      </c>
      <c r="T23" s="302">
        <f t="shared" si="3"/>
        <v>0</v>
      </c>
      <c r="U23" s="302">
        <f t="shared" si="4"/>
        <v>0</v>
      </c>
      <c r="V23" s="302">
        <f t="shared" si="5"/>
        <v>0</v>
      </c>
      <c r="W23" s="126" t="str">
        <f t="shared" si="6"/>
        <v>a</v>
      </c>
    </row>
    <row r="24" spans="2:23" ht="13.5" customHeight="1">
      <c r="B24" s="509">
        <v>18</v>
      </c>
      <c r="C24" s="453">
        <f>'1'!C24</f>
        <v>0</v>
      </c>
      <c r="D24" s="377">
        <f>'1'!D24</f>
        <v>0</v>
      </c>
      <c r="E24" s="382">
        <f>'1'!E24</f>
        <v>0</v>
      </c>
      <c r="F24" s="383">
        <f>'1'!F24</f>
        <v>0</v>
      </c>
      <c r="G24" s="23"/>
      <c r="H24" s="19"/>
      <c r="I24" s="19"/>
      <c r="J24" s="19"/>
      <c r="K24" s="377">
        <f t="shared" si="7"/>
        <v>0</v>
      </c>
      <c r="L24" s="149" t="s">
        <v>1</v>
      </c>
      <c r="M24" s="425" t="str">
        <f>'3 - Biodegradation'!O24</f>
        <v>-</v>
      </c>
      <c r="N24" s="405" t="str">
        <f>'3 - Bioaccumulation'!U24</f>
        <v/>
      </c>
      <c r="O24" s="454" t="str">
        <f t="shared" si="1"/>
        <v>-</v>
      </c>
      <c r="P24" s="983" t="s">
        <v>309</v>
      </c>
      <c r="Q24" s="150"/>
      <c r="R24" s="523"/>
      <c r="S24" s="302">
        <f t="shared" si="2"/>
        <v>0</v>
      </c>
      <c r="T24" s="302">
        <f t="shared" si="3"/>
        <v>0</v>
      </c>
      <c r="U24" s="302">
        <f t="shared" si="4"/>
        <v>0</v>
      </c>
      <c r="V24" s="302">
        <f t="shared" si="5"/>
        <v>0</v>
      </c>
      <c r="W24" s="126" t="str">
        <f t="shared" si="6"/>
        <v>a</v>
      </c>
    </row>
    <row r="25" spans="2:23" ht="13.5" customHeight="1">
      <c r="B25" s="509">
        <v>19</v>
      </c>
      <c r="C25" s="453">
        <f>'1'!C25</f>
        <v>0</v>
      </c>
      <c r="D25" s="377">
        <f>'1'!D25</f>
        <v>0</v>
      </c>
      <c r="E25" s="382">
        <f>'1'!E25</f>
        <v>0</v>
      </c>
      <c r="F25" s="383">
        <f>'1'!F25</f>
        <v>0</v>
      </c>
      <c r="G25" s="23"/>
      <c r="H25" s="19"/>
      <c r="I25" s="19"/>
      <c r="J25" s="19"/>
      <c r="K25" s="377">
        <f t="shared" si="7"/>
        <v>0</v>
      </c>
      <c r="L25" s="149" t="s">
        <v>1</v>
      </c>
      <c r="M25" s="425" t="str">
        <f>'3 - Biodegradation'!O25</f>
        <v>-</v>
      </c>
      <c r="N25" s="405" t="str">
        <f>'3 - Bioaccumulation'!U25</f>
        <v/>
      </c>
      <c r="O25" s="454" t="str">
        <f t="shared" si="1"/>
        <v>-</v>
      </c>
      <c r="P25" s="983" t="s">
        <v>309</v>
      </c>
      <c r="Q25" s="150"/>
      <c r="R25" s="523"/>
      <c r="S25" s="302">
        <f t="shared" si="2"/>
        <v>0</v>
      </c>
      <c r="T25" s="302">
        <f t="shared" si="3"/>
        <v>0</v>
      </c>
      <c r="U25" s="302">
        <f t="shared" si="4"/>
        <v>0</v>
      </c>
      <c r="V25" s="302">
        <f t="shared" si="5"/>
        <v>0</v>
      </c>
      <c r="W25" s="126" t="str">
        <f t="shared" si="6"/>
        <v>a</v>
      </c>
    </row>
    <row r="26" spans="2:23" ht="13.5" customHeight="1" thickBot="1">
      <c r="B26" s="369">
        <v>20</v>
      </c>
      <c r="C26" s="455">
        <f>'1'!C26</f>
        <v>0</v>
      </c>
      <c r="D26" s="384">
        <f>'1'!D26</f>
        <v>0</v>
      </c>
      <c r="E26" s="385">
        <f>'1'!E26</f>
        <v>0</v>
      </c>
      <c r="F26" s="386">
        <f>'1'!F26</f>
        <v>0</v>
      </c>
      <c r="G26" s="155"/>
      <c r="H26" s="153"/>
      <c r="I26" s="153"/>
      <c r="J26" s="153"/>
      <c r="K26" s="384">
        <f t="shared" si="7"/>
        <v>0</v>
      </c>
      <c r="L26" s="156" t="s">
        <v>1</v>
      </c>
      <c r="M26" s="431" t="str">
        <f>'3 - Biodegradation'!O26</f>
        <v>-</v>
      </c>
      <c r="N26" s="410" t="str">
        <f>'3 - Bioaccumulation'!U26</f>
        <v/>
      </c>
      <c r="O26" s="456" t="str">
        <f t="shared" si="1"/>
        <v>-</v>
      </c>
      <c r="P26" s="984" t="s">
        <v>309</v>
      </c>
      <c r="Q26" s="157"/>
      <c r="R26" s="523"/>
      <c r="S26" s="302">
        <f t="shared" si="2"/>
        <v>0</v>
      </c>
      <c r="T26" s="302">
        <f t="shared" si="3"/>
        <v>0</v>
      </c>
      <c r="U26" s="302">
        <f t="shared" si="4"/>
        <v>0</v>
      </c>
      <c r="V26" s="302">
        <f t="shared" si="5"/>
        <v>0</v>
      </c>
      <c r="W26" s="126" t="str">
        <f t="shared" si="6"/>
        <v>a</v>
      </c>
    </row>
    <row r="27" spans="2:23" ht="13.5" customHeight="1" thickBot="1">
      <c r="M27" s="25"/>
      <c r="N27" s="25"/>
    </row>
    <row r="28" spans="2:23" ht="12.75" customHeight="1">
      <c r="B28" s="355" t="s">
        <v>103</v>
      </c>
      <c r="C28" s="44" t="str">
        <f>IF(Info!H2='S+L'!$B$1,'S+L'!$B$89,'S+L'!$C$89)</f>
        <v>A self-assessment is the EEL-assessment of the biodegradation/bioaccumulation</v>
      </c>
      <c r="D28" s="45"/>
      <c r="E28" s="45"/>
      <c r="G28" s="435">
        <f>SUM(S8:S26)</f>
        <v>0</v>
      </c>
      <c r="H28" s="5" t="s">
        <v>3</v>
      </c>
      <c r="I28" s="807" t="s">
        <v>5</v>
      </c>
      <c r="J28" s="808"/>
      <c r="K28" s="480">
        <f>IF(AND($C$3="a",$E$3="ALL"),80,IF(AND($C$3="a",$E$3="PLL"),80,IF(AND($C$3="a",$E$3="TLL"),80,IF(AND($C$3="r",$E$3="ALL"),90,IF(AND($C$3="r",$E$3="PLL"),75,IF(AND($C$3="r",$E$3="TLL"),95,""))))))</f>
        <v>95</v>
      </c>
      <c r="L28" s="839" t="str">
        <f>IF(Info!H2='S+L'!$B$1,'S+L'!$B$85,'S+L'!$C$85)</f>
        <v>Result</v>
      </c>
      <c r="M28" s="441" t="str">
        <f>IF(G28=0,"s",IF(G28&gt;K28,"a",IF(K28="","","r")))</f>
        <v>s</v>
      </c>
    </row>
    <row r="29" spans="2:23" ht="14.25">
      <c r="B29" s="355"/>
      <c r="C29" s="44" t="str">
        <f>IF(Info!H2='S+L'!$B$1,'S+L'!$B$90,'S+L'!$C$90)</f>
        <v>potential and aquatic toxicity by the supplier. If should be accompanied by filling</v>
      </c>
      <c r="D29" s="45"/>
      <c r="E29" s="45"/>
      <c r="G29" s="436">
        <f>SUM(T8:T26)</f>
        <v>0</v>
      </c>
      <c r="H29" s="171" t="str">
        <f>IF(E3=2,"B+C","B")</f>
        <v>B</v>
      </c>
      <c r="I29" s="803" t="str">
        <f>IF(E3=2,"Limit B+C ≤","Limit B ≤")</f>
        <v>Limit B ≤</v>
      </c>
      <c r="J29" s="804"/>
      <c r="K29" s="377">
        <f>IF(AND($C$3="a",$E$3="ALL"),20,IF(AND($C$3="a",$E$3="PLL"),20,IF(AND($C$3="a",$E$3="TLL"),20,IF(AND($C$3="r",$E$3="ALL"),10,IF(AND($C$3="r",$E$3="PLL"),25,IF(AND($C$3="r",$E$3="TLL"),5,""))))))</f>
        <v>5</v>
      </c>
      <c r="L29" s="840"/>
      <c r="M29" s="442" t="str">
        <f>IF(M28="s","",IF(K29="","",IF(G29&lt;=K29,"a","r")))</f>
        <v/>
      </c>
    </row>
    <row r="30" spans="2:23" ht="14.25">
      <c r="B30" s="355"/>
      <c r="C30" s="44" t="str">
        <f>IF(Info!H2='S+L'!$B$1,'S+L'!$B$91,'S+L'!$C$91)</f>
        <v>in Sections 2 and/or 3 of this application form and relevant documents should be</v>
      </c>
      <c r="D30" s="45"/>
      <c r="E30" s="45"/>
      <c r="G30" s="436">
        <f>SUM(U8:U26)</f>
        <v>0</v>
      </c>
      <c r="H30" s="171" t="str">
        <f>IF(E3=2,"","C")</f>
        <v>C</v>
      </c>
      <c r="I30" s="803" t="str">
        <f>IF(E3=2,"","Limit C ≤")</f>
        <v>Limit C ≤</v>
      </c>
      <c r="J30" s="804"/>
      <c r="K30" s="377">
        <f>IF(AND($C$3="a",$E$3="ALL"),15,IF(AND($C$3="a",$E$3="PLL"),15,IF(AND($C$3="a",$E$3="TLL"),15,IF(AND($C$3="r",$E$3="ALL"),5,IF(AND($C$3="r",$E$3="PLL"),20,IF(AND($C$3="r",$E$3="TLL"),5,""))))))</f>
        <v>5</v>
      </c>
      <c r="L30" s="840"/>
      <c r="M30" s="442" t="str">
        <f>IF(M28="s","",IF(K30="","",IF(G30&lt;=K30,"a","r")))</f>
        <v/>
      </c>
    </row>
    <row r="31" spans="2:23" ht="14.25">
      <c r="B31" s="355"/>
      <c r="C31" s="44" t="str">
        <f>IF(Info!H2='S+L'!$B$1,'S+L'!$B$92,'S+L'!$C$92)</f>
        <v>added e.g. valid standard test reports.</v>
      </c>
      <c r="D31" s="45"/>
      <c r="E31" s="45"/>
      <c r="G31" s="437">
        <f>SUM(V8:V26)</f>
        <v>0</v>
      </c>
      <c r="H31" s="172" t="s">
        <v>4</v>
      </c>
      <c r="I31" s="834" t="s">
        <v>6</v>
      </c>
      <c r="J31" s="835"/>
      <c r="K31" s="365">
        <f>IF($E$3="ALL",0.1,IF($E$3="PLL",0.1,IF($E$3="TLL",0.1,"")))</f>
        <v>0.1</v>
      </c>
      <c r="L31" s="840"/>
      <c r="M31" s="442" t="str">
        <f>IF(M28="s","",IF(K31="","",IF(G31&lt;=K31,"a","r")))</f>
        <v/>
      </c>
    </row>
    <row r="32" spans="2:23" ht="15" thickBot="1">
      <c r="B32" s="355" t="s">
        <v>104</v>
      </c>
      <c r="C32" s="44" t="str">
        <f>IF(Info!H2='S+L'!$B$1,'S+L'!$B$93,'S+L'!$C$93)</f>
        <v>LoC = Valid "letter of compliance" from one of the Ecolabel Competent Bodies.</v>
      </c>
      <c r="D32" s="45"/>
      <c r="E32" s="45"/>
      <c r="G32" s="438">
        <f>SUM(K8:K26)</f>
        <v>0</v>
      </c>
      <c r="H32" s="183" t="s">
        <v>1</v>
      </c>
      <c r="I32" s="812" t="str">
        <f>IF(Info!H2='S+L'!$B$1,'S+L'!$B$100,'S+L'!$C$100)</f>
        <v>unassessed</v>
      </c>
      <c r="J32" s="842"/>
      <c r="K32" s="440">
        <v>0.5</v>
      </c>
      <c r="L32" s="841"/>
      <c r="M32" s="443" t="str">
        <f>IF(M28="s","",IF(AND(X8="a",G32+G31&lt;=0.5),"a","r"))</f>
        <v/>
      </c>
    </row>
    <row r="33" spans="1:14">
      <c r="B33" s="355" t="s">
        <v>105</v>
      </c>
      <c r="C33" s="44" t="str">
        <f>IF(Info!H2='S+L'!$B$1,'S+L'!$B$94,'S+L'!$C$94)</f>
        <v>For the meaning of A/B/C/D/E/F/G and X see the user manual.</v>
      </c>
      <c r="D33" s="45"/>
      <c r="E33" s="45"/>
      <c r="F33" s="45"/>
    </row>
    <row r="34" spans="1:14">
      <c r="B34" s="355"/>
      <c r="C34" s="124" t="str">
        <f>IF(Info!H2='S+L'!$B$1,'S+L'!$B$95,'S+L'!$C$95)</f>
        <v>"-" means: not assessed for this criterion. Maximum of 0,1% (w/w) per substance.</v>
      </c>
      <c r="D34" s="45"/>
      <c r="E34" s="45"/>
      <c r="F34" s="122"/>
      <c r="G34" s="44" t="str">
        <f>IF(Info!I32='S+L'!$B$1,'S+L'!$B$96,'S+L'!$C$96)</f>
        <v>For an additive on the LuSC-list more than one entry may be required</v>
      </c>
      <c r="H34" s="44"/>
      <c r="I34" s="44"/>
      <c r="J34" s="44"/>
      <c r="K34" s="44"/>
      <c r="L34" s="45"/>
      <c r="M34" s="45"/>
    </row>
    <row r="35" spans="1:14">
      <c r="B35" s="355" t="s">
        <v>804</v>
      </c>
      <c r="C35" s="175" t="str">
        <f>IF(Info!H2='S+L'!$B$1,'S+L'!$B$103,'S+L'!$C$103)</f>
        <v>Please select r, if the substanz is no mono-constituent substance.</v>
      </c>
      <c r="D35" s="45"/>
      <c r="E35" s="45"/>
      <c r="F35" s="121"/>
      <c r="G35" s="44" t="str">
        <f>IF(Info!I32='S+L'!$B$1,'S+L'!$B$97,'S+L'!$C$97)</f>
        <v>for biodegradation or aquatic toxicity classification.</v>
      </c>
      <c r="H35" s="44"/>
      <c r="I35" s="44"/>
      <c r="J35" s="44"/>
      <c r="K35" s="44"/>
      <c r="L35" s="45"/>
      <c r="M35" s="45"/>
    </row>
    <row r="36" spans="1:14">
      <c r="G36" s="122"/>
      <c r="H36" s="122"/>
      <c r="I36" s="122"/>
      <c r="J36" s="122"/>
      <c r="K36" s="122"/>
      <c r="L36" s="44"/>
      <c r="M36" s="45"/>
      <c r="N36" s="45"/>
    </row>
    <row r="37" spans="1:14">
      <c r="A37" s="184"/>
      <c r="G37" s="122"/>
      <c r="H37" s="122"/>
      <c r="I37" s="122"/>
      <c r="J37" s="122"/>
      <c r="K37" s="122"/>
      <c r="L37" s="44"/>
      <c r="M37" s="45"/>
      <c r="N37" s="45"/>
    </row>
    <row r="39" spans="1:14">
      <c r="F39" s="45"/>
    </row>
    <row r="40" spans="1:14">
      <c r="F40" s="45"/>
    </row>
    <row r="41" spans="1:14">
      <c r="F41" s="45"/>
    </row>
    <row r="42" spans="1:14">
      <c r="F42" s="45"/>
    </row>
  </sheetData>
  <sheetProtection password="CCE3" sheet="1" objects="1" scenarios="1" selectLockedCells="1"/>
  <mergeCells count="10">
    <mergeCell ref="G3:L3"/>
    <mergeCell ref="G4:L4"/>
    <mergeCell ref="I30:J30"/>
    <mergeCell ref="I31:J31"/>
    <mergeCell ref="C7:D7"/>
    <mergeCell ref="G6:J6"/>
    <mergeCell ref="I28:J28"/>
    <mergeCell ref="I29:J29"/>
    <mergeCell ref="L28:L32"/>
    <mergeCell ref="I32:J32"/>
  </mergeCells>
  <phoneticPr fontId="2" type="noConversion"/>
  <conditionalFormatting sqref="N8:N26">
    <cfRule type="cellIs" dxfId="92" priority="7" operator="equal">
      <formula>"a"</formula>
    </cfRule>
    <cfRule type="cellIs" dxfId="91" priority="8" operator="equal">
      <formula>"r"</formula>
    </cfRule>
  </conditionalFormatting>
  <conditionalFormatting sqref="M28:M32">
    <cfRule type="cellIs" dxfId="90" priority="5" operator="equal">
      <formula>"r"</formula>
    </cfRule>
    <cfRule type="cellIs" dxfId="89" priority="6" operator="equal">
      <formula>"a"</formula>
    </cfRule>
  </conditionalFormatting>
  <conditionalFormatting sqref="C3">
    <cfRule type="cellIs" dxfId="88" priority="3" stopIfTrue="1" operator="equal">
      <formula>"a"</formula>
    </cfRule>
    <cfRule type="cellIs" dxfId="87" priority="4" stopIfTrue="1" operator="equal">
      <formula>"r"</formula>
    </cfRule>
  </conditionalFormatting>
  <conditionalFormatting sqref="K8:K26">
    <cfRule type="cellIs" dxfId="86" priority="1" operator="lessThan">
      <formula>0</formula>
    </cfRule>
    <cfRule type="cellIs" dxfId="85" priority="2" operator="greaterThan">
      <formula>0.1</formula>
    </cfRule>
  </conditionalFormatting>
  <conditionalFormatting sqref="P1:Q1048576">
    <cfRule type="cellIs" dxfId="1" priority="9" stopIfTrue="1" operator="equal">
      <formula>"a"</formula>
    </cfRule>
    <cfRule type="cellIs" dxfId="0" priority="10" stopIfTrue="1" operator="equal">
      <formula>"r"</formula>
    </cfRule>
  </conditionalFormatting>
  <dataValidations count="3">
    <dataValidation type="list" allowBlank="1" showInputMessage="1" showErrorMessage="1" sqref="O7:P7">
      <formula1>"-, A, B, C, X"</formula1>
    </dataValidation>
    <dataValidation type="list" allowBlank="1" showInputMessage="1" showErrorMessage="1" sqref="L8:L26">
      <formula1>Source</formula1>
    </dataValidation>
    <dataValidation type="list" allowBlank="1" showInputMessage="1" showErrorMessage="1" sqref="P8:P26">
      <formula1>"a,r"</formula1>
    </dataValidation>
  </dataValidations>
  <pageMargins left="0.78740157480314965" right="0.78740157480314965" top="0.98425196850393704" bottom="0.98425196850393704" header="0.51181102362204722" footer="0.51181102362204722"/>
  <pageSetup paperSize="9" scale="79" orientation="landscape" r:id="rId1"/>
  <headerFooter alignWithMargins="0">
    <oddHeader>&amp;CApplication form for the EU Ecolabel 027 for Lubricants</oddHeader>
    <oddFooter>&amp;L&amp;A&amp;C10&amp;R&amp;D</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pageSetUpPr fitToPage="1"/>
  </sheetPr>
  <dimension ref="B1:Z41"/>
  <sheetViews>
    <sheetView zoomScaleNormal="100" workbookViewId="0">
      <selection activeCell="G8" sqref="G8"/>
    </sheetView>
  </sheetViews>
  <sheetFormatPr baseColWidth="10" defaultRowHeight="12.75" outlineLevelCol="1"/>
  <cols>
    <col min="1" max="1" width="2.5703125" style="302" customWidth="1"/>
    <col min="2" max="2" width="4" style="302" bestFit="1" customWidth="1"/>
    <col min="3" max="4" width="11.7109375" style="302" bestFit="1" customWidth="1"/>
    <col min="5" max="5" width="37" style="302" customWidth="1"/>
    <col min="6" max="6" width="9" style="302" customWidth="1"/>
    <col min="7" max="7" width="9.5703125" style="302" customWidth="1"/>
    <col min="8" max="8" width="22.140625" style="302" bestFit="1" customWidth="1"/>
    <col min="9" max="9" width="8.5703125" style="302" bestFit="1" customWidth="1"/>
    <col min="10" max="10" width="8.28515625" style="302" customWidth="1"/>
    <col min="11" max="11" width="5.7109375" style="302" customWidth="1"/>
    <col min="12" max="12" width="8.42578125" style="302" bestFit="1" customWidth="1"/>
    <col min="13" max="14" width="5.28515625" style="302" customWidth="1"/>
    <col min="15" max="15" width="6.7109375" style="302" customWidth="1"/>
    <col min="16" max="16" width="2.5703125" style="302" customWidth="1"/>
    <col min="17" max="17" width="2.5703125" style="303" customWidth="1"/>
    <col min="18" max="18" width="4.7109375" style="302" hidden="1" customWidth="1" outlineLevel="1"/>
    <col min="19" max="19" width="10.85546875" style="302" hidden="1" customWidth="1" outlineLevel="1"/>
    <col min="20" max="20" width="12.7109375" style="302" hidden="1" customWidth="1" outlineLevel="1"/>
    <col min="21" max="21" width="9.5703125" style="302" hidden="1" customWidth="1" outlineLevel="1"/>
    <col min="22" max="22" width="15.7109375" style="302" hidden="1" customWidth="1" outlineLevel="1"/>
    <col min="23" max="23" width="11.42578125" style="302" collapsed="1"/>
    <col min="24" max="24" width="22.140625" style="302" hidden="1" customWidth="1" outlineLevel="1"/>
    <col min="25" max="25" width="11.42578125" style="302" hidden="1" customWidth="1" outlineLevel="1"/>
    <col min="26" max="26" width="11.42578125" style="302" collapsed="1"/>
    <col min="27" max="16384" width="11.42578125" style="302"/>
  </cols>
  <sheetData>
    <row r="1" spans="2:25" ht="13.5" customHeight="1">
      <c r="O1" s="66" t="str">
        <f>Info!$K$2</f>
        <v>v 1.0</v>
      </c>
    </row>
    <row r="2" spans="2:25" ht="13.5" customHeight="1">
      <c r="C2" s="16" t="str">
        <f>IF(Info!H2='S+L'!$B$1,'S+L'!$B$49,'S+L'!$C$49)</f>
        <v>Grease?"</v>
      </c>
      <c r="E2" s="16" t="str">
        <f>IF(Info!H2='S+L'!$B$1,'S+L'!$B$50,'S+L'!$C$50)</f>
        <v>Category:</v>
      </c>
    </row>
    <row r="3" spans="2:25" ht="13.5" customHeight="1" thickBot="1">
      <c r="C3" s="376" t="str">
        <f>'1'!C3</f>
        <v>r</v>
      </c>
      <c r="E3" s="377" t="str">
        <f>'1'!E3</f>
        <v>TLL</v>
      </c>
    </row>
    <row r="4" spans="2:25" ht="25.5" customHeight="1" thickBot="1">
      <c r="C4" s="304"/>
      <c r="G4" s="843" t="str">
        <f>IF(Info!H2='S+L'!$B$1,'S+L'!$B$105,'S+L'!$C$105)</f>
        <v>If self-assessment, please fill in!</v>
      </c>
      <c r="H4" s="844"/>
      <c r="I4" s="844"/>
      <c r="J4" s="844"/>
      <c r="K4" s="844"/>
      <c r="L4" s="844"/>
      <c r="M4" s="844"/>
      <c r="N4" s="845"/>
    </row>
    <row r="5" spans="2:25" ht="60" customHeight="1">
      <c r="B5" s="507" t="str">
        <f>IF(Info!H2='S+L'!$B$1,'S+L'!$B$53,'S+L'!$C$53)</f>
        <v>No.</v>
      </c>
      <c r="C5" s="298" t="str">
        <f>IF(Info!H2='S+L'!$B$1,'S+L'!$B$39,'S+L'!$C$39)</f>
        <v>CAS No.</v>
      </c>
      <c r="D5" s="5" t="str">
        <f>IF(Info!H2='S+L'!$B$1,'S+L'!$B$40,'S+L'!$C$40)</f>
        <v>EC No.</v>
      </c>
      <c r="E5" s="292" t="str">
        <f>IF(Info!H2='S+L'!$B$1,'S+L'!$B$54,'S+L'!$C$54)</f>
        <v>Substance/Brand name
(as stated on the LuSC-list)
(IUPAC name)</v>
      </c>
      <c r="F5" s="291" t="str">
        <f>IF(Info!H2='S+L'!$B$1,'S+L'!$B$55,'S+L'!$C$55)</f>
        <v>Fraction
present
[% (w/w)]</v>
      </c>
      <c r="G5" s="13" t="str">
        <f>IF(Info!H2='S+L'!$B$1,'S+L'!$B$107,'S+L'!$C$107)</f>
        <v>Base of
self-
assess-
ment</v>
      </c>
      <c r="H5" s="292" t="str">
        <f>IF(Info!H2='S+L'!$B$1,'S+L'!$B$108,'S+L'!$C$108)</f>
        <v>Test Protocol
(EC
440/2008,
OECD,...)</v>
      </c>
      <c r="I5" s="290" t="str">
        <f>IF(Info!H2='S+L'!$B$1,'S+L'!$B$127,'S+L'!$C$127)</f>
        <v>Method
1*
2**
3***</v>
      </c>
      <c r="J5" s="34" t="str">
        <f>IF(Info!H2='S+L'!$B$1,'S+L'!$B$128,'S+L'!$C$128)</f>
        <v>BOD5/
COD</v>
      </c>
      <c r="K5" s="8" t="s">
        <v>79</v>
      </c>
      <c r="L5" s="53" t="str">
        <f>IF(Info!H2='S+L'!$B$1,'S+L'!$B$129,'S+L'!$C$129)</f>
        <v>Degrada-
tion after
28 days°
[%]</v>
      </c>
      <c r="M5" s="13" t="s">
        <v>78</v>
      </c>
      <c r="N5" s="35" t="str">
        <f>IF(Info!H2='S+L'!$B$1,'S+L'!$B$110,'S+L'!$C$110)</f>
        <v>Document
attached</v>
      </c>
      <c r="O5" s="300" t="str">
        <f>IF(Info!H2='S+L'!$B$1,'S+L'!$B$113,'S+L'!$C$113)</f>
        <v>Re-
sult</v>
      </c>
      <c r="P5" s="72" t="s">
        <v>247</v>
      </c>
      <c r="Q5" s="320"/>
    </row>
    <row r="6" spans="2:25" ht="13.5" customHeight="1" thickBot="1">
      <c r="B6" s="392"/>
      <c r="C6" s="475"/>
      <c r="D6" s="363"/>
      <c r="E6" s="363"/>
      <c r="F6" s="365"/>
      <c r="G6" s="358"/>
      <c r="H6" s="363"/>
      <c r="I6" s="363"/>
      <c r="J6" s="363"/>
      <c r="K6" s="363"/>
      <c r="L6" s="365"/>
      <c r="M6" s="362"/>
      <c r="N6" s="429"/>
      <c r="O6" s="481"/>
      <c r="P6" s="369"/>
      <c r="R6" s="16" t="s">
        <v>348</v>
      </c>
      <c r="S6" s="16" t="s">
        <v>461</v>
      </c>
      <c r="T6" s="16" t="s">
        <v>687</v>
      </c>
      <c r="U6" s="16" t="s">
        <v>444</v>
      </c>
      <c r="V6" s="16" t="s">
        <v>462</v>
      </c>
      <c r="X6" s="16" t="s">
        <v>297</v>
      </c>
      <c r="Y6" s="16"/>
    </row>
    <row r="7" spans="2:25" ht="13.5" customHeight="1" thickBot="1">
      <c r="B7" s="375">
        <v>1</v>
      </c>
      <c r="C7" s="788" t="str">
        <f>'1'!C7</f>
        <v>Lubricant:</v>
      </c>
      <c r="D7" s="732"/>
      <c r="E7" s="357">
        <f>'1'!E7</f>
        <v>0</v>
      </c>
      <c r="F7" s="412"/>
      <c r="G7" s="81"/>
      <c r="H7" s="81"/>
      <c r="I7" s="81"/>
      <c r="J7" s="81"/>
      <c r="K7" s="81"/>
      <c r="L7" s="81"/>
      <c r="M7" s="81"/>
      <c r="N7" s="81"/>
      <c r="O7" s="81"/>
      <c r="X7" s="184"/>
      <c r="Y7" s="184"/>
    </row>
    <row r="8" spans="2:25" ht="13.5" customHeight="1">
      <c r="B8" s="511">
        <v>2</v>
      </c>
      <c r="C8" s="510">
        <f>'1'!C8</f>
        <v>0</v>
      </c>
      <c r="D8" s="379">
        <f>'1'!D8</f>
        <v>0</v>
      </c>
      <c r="E8" s="380">
        <f>'1'!E8</f>
        <v>0</v>
      </c>
      <c r="F8" s="381">
        <f>'1'!F8</f>
        <v>0</v>
      </c>
      <c r="G8" s="139" t="s">
        <v>1</v>
      </c>
      <c r="H8" s="252" t="s">
        <v>1</v>
      </c>
      <c r="I8" s="482" t="str">
        <f t="shared" ref="I8:I13" si="0">IF(OR(H8="C.4 A / OECD 301 A",H8="C.4 B / OECD 301 E",H8="C.42 / OECD 306 Shake Flask"),1,IF(OR(H8="C.9 / OECD 302 B",H8="OECD 302 C"),3,IF(OR(H8="C.5 + C.6",H8="-"),"-",2)))</f>
        <v>-</v>
      </c>
      <c r="J8" s="255"/>
      <c r="K8" s="141" t="s">
        <v>1</v>
      </c>
      <c r="L8" s="251"/>
      <c r="M8" s="143" t="s">
        <v>1</v>
      </c>
      <c r="N8" s="144" t="s">
        <v>1</v>
      </c>
      <c r="O8" s="452" t="str">
        <f>IF(T8&lt;&gt;"-",T8,IF(V8&lt;&gt;"",V8,"-"))</f>
        <v>-</v>
      </c>
      <c r="P8" s="168"/>
      <c r="Q8" s="523"/>
      <c r="R8" s="24" t="str">
        <f t="shared" ref="R8:R9" si="1">IF(AND(I8&lt;&gt;"-",L8&lt;&gt;""),IF(MID(L8,1,1)="&gt;",MID(L8,3,20)+0.1,IF(MID(L8,1,1)="&lt;",MID(L8,3,20)-0.1,IF(L8="","-",(MID(L8,1,20))))),IF(AND(I8&lt;&gt;"",J8&lt;&gt;""),"","-"))</f>
        <v>-</v>
      </c>
      <c r="S8" s="24" t="str">
        <f t="shared" ref="S8:S12" si="2">IF(R8="-","-",IF(R8="","",IF(AND(I8=1,VALUE(R8)&gt;=70),"A",IF(AND(I8=2,VALUE(R8)&gt;=60),"A",IF(AND(I8=2,VALUE(R8)&lt;60,VALUE(R8)&gt;20),"B",IF(AND(I8=3,VALUE(R8)&gt;70),"B","?"))))))</f>
        <v>-</v>
      </c>
      <c r="T8" s="24" t="str">
        <f t="shared" ref="T8:T13" si="3">IF(ISBLANK(L8),"-",IF(AND(S8="-",L8=0),"?",S8))</f>
        <v>-</v>
      </c>
      <c r="U8" s="24" t="str">
        <f>IF(AND(I8="-",J8&lt;&gt;""),IF(MID(J8,1,1)="&gt;",MID(J8,3,20)+0.1,IF(MID(J8,1,1)="&lt;",MID(J8,3,20)-0.1,IF(J8="","-",(MID(J8,1,20))))),IF(AND(I8&lt;&gt;"",L8&lt;&gt;""),"","-"))</f>
        <v>-</v>
      </c>
      <c r="V8" s="24" t="str">
        <f>IF(U8="-","-",IF(U8="","",IF(VALUE(U8)&gt;=0.5,"A","▬")))</f>
        <v>-</v>
      </c>
      <c r="X8" s="184" t="s">
        <v>62</v>
      </c>
      <c r="Y8" s="184">
        <v>1</v>
      </c>
    </row>
    <row r="9" spans="2:25" ht="13.5" customHeight="1">
      <c r="B9" s="509">
        <v>3</v>
      </c>
      <c r="C9" s="453">
        <f>'1'!C9</f>
        <v>0</v>
      </c>
      <c r="D9" s="377">
        <f>'1'!D9</f>
        <v>0</v>
      </c>
      <c r="E9" s="382">
        <f>'1'!E9</f>
        <v>0</v>
      </c>
      <c r="F9" s="383">
        <f>'1'!F9</f>
        <v>0</v>
      </c>
      <c r="G9" s="146" t="s">
        <v>1</v>
      </c>
      <c r="H9" s="253" t="s">
        <v>1</v>
      </c>
      <c r="I9" s="483" t="str">
        <f t="shared" si="0"/>
        <v>-</v>
      </c>
      <c r="J9" s="256"/>
      <c r="K9" s="19" t="s">
        <v>1</v>
      </c>
      <c r="L9" s="97"/>
      <c r="M9" s="23" t="s">
        <v>1</v>
      </c>
      <c r="N9" s="149" t="s">
        <v>1</v>
      </c>
      <c r="O9" s="454" t="str">
        <f t="shared" ref="O9:O26" si="4">IF(T9&lt;&gt;"-",T9,IF(V9&lt;&gt;"",V9,"-"))</f>
        <v>-</v>
      </c>
      <c r="P9" s="150"/>
      <c r="Q9" s="523"/>
      <c r="R9" s="24" t="str">
        <f t="shared" si="1"/>
        <v>-</v>
      </c>
      <c r="S9" s="24" t="str">
        <f t="shared" si="2"/>
        <v>-</v>
      </c>
      <c r="T9" s="24" t="str">
        <f t="shared" si="3"/>
        <v>-</v>
      </c>
      <c r="U9" s="24" t="str">
        <f t="shared" ref="U9:U26" si="5">IF(AND(I9="-",J9&lt;&gt;""),IF(MID(J9,1,1)="&gt;",MID(J9,3,20)+0.1,IF(MID(J9,1,1)="&lt;",MID(J9,3,20)-0.1,IF(J9="","-",(MID(J9,1,20))))),IF(AND(I9&lt;&gt;"",L9&lt;&gt;""),"","-"))</f>
        <v>-</v>
      </c>
      <c r="V9" s="24" t="str">
        <f t="shared" ref="V9:V26" si="6">IF(U9="-","-",IF(U9="","",IF(VALUE(U9)&gt;=0.5,"A","▬")))</f>
        <v>-</v>
      </c>
      <c r="X9" s="184" t="s">
        <v>63</v>
      </c>
      <c r="Y9" s="184">
        <v>1</v>
      </c>
    </row>
    <row r="10" spans="2:25" ht="13.5" customHeight="1">
      <c r="B10" s="509">
        <v>4</v>
      </c>
      <c r="C10" s="453">
        <f>'1'!C10</f>
        <v>0</v>
      </c>
      <c r="D10" s="377">
        <f>'1'!D10</f>
        <v>0</v>
      </c>
      <c r="E10" s="382">
        <f>'1'!E10</f>
        <v>0</v>
      </c>
      <c r="F10" s="383">
        <f>'1'!F10</f>
        <v>0</v>
      </c>
      <c r="G10" s="146" t="s">
        <v>1</v>
      </c>
      <c r="H10" s="253" t="s">
        <v>1</v>
      </c>
      <c r="I10" s="483" t="str">
        <f t="shared" si="0"/>
        <v>-</v>
      </c>
      <c r="J10" s="256"/>
      <c r="K10" s="19" t="s">
        <v>1</v>
      </c>
      <c r="L10" s="97"/>
      <c r="M10" s="23" t="s">
        <v>1</v>
      </c>
      <c r="N10" s="149" t="s">
        <v>1</v>
      </c>
      <c r="O10" s="454" t="str">
        <f t="shared" si="4"/>
        <v>-</v>
      </c>
      <c r="P10" s="150"/>
      <c r="Q10" s="523"/>
      <c r="R10" s="24" t="str">
        <f>IF(AND(I10&lt;&gt;"-",L10&lt;&gt;""),IF(MID(L10,1,1)="&gt;",MID(L10,3,20)+0.1,IF(MID(L10,1,1)="&lt;",MID(L10,3,20)-0.1,IF(L10="","-",(MID(L10,1,20))))),IF(AND(I10&lt;&gt;"",J10&lt;&gt;""),"","-"))</f>
        <v>-</v>
      </c>
      <c r="S10" s="24" t="str">
        <f t="shared" si="2"/>
        <v>-</v>
      </c>
      <c r="T10" s="24" t="str">
        <f t="shared" si="3"/>
        <v>-</v>
      </c>
      <c r="U10" s="24" t="str">
        <f t="shared" si="5"/>
        <v>-</v>
      </c>
      <c r="V10" s="24" t="str">
        <f t="shared" si="6"/>
        <v>-</v>
      </c>
      <c r="X10" s="184" t="s">
        <v>454</v>
      </c>
      <c r="Y10" s="184">
        <v>1</v>
      </c>
    </row>
    <row r="11" spans="2:25" ht="13.5" customHeight="1">
      <c r="B11" s="509">
        <v>5</v>
      </c>
      <c r="C11" s="453">
        <f>'1'!C11</f>
        <v>0</v>
      </c>
      <c r="D11" s="377">
        <f>'1'!D11</f>
        <v>0</v>
      </c>
      <c r="E11" s="382">
        <f>'1'!E11</f>
        <v>0</v>
      </c>
      <c r="F11" s="383">
        <f>'1'!F11</f>
        <v>0</v>
      </c>
      <c r="G11" s="146" t="s">
        <v>1</v>
      </c>
      <c r="H11" s="253" t="s">
        <v>1</v>
      </c>
      <c r="I11" s="483" t="str">
        <f t="shared" si="0"/>
        <v>-</v>
      </c>
      <c r="J11" s="256"/>
      <c r="K11" s="19" t="s">
        <v>1</v>
      </c>
      <c r="L11" s="97"/>
      <c r="M11" s="23" t="s">
        <v>1</v>
      </c>
      <c r="N11" s="149" t="s">
        <v>1</v>
      </c>
      <c r="O11" s="454" t="str">
        <f t="shared" si="4"/>
        <v>-</v>
      </c>
      <c r="P11" s="150"/>
      <c r="Q11" s="523"/>
      <c r="R11" s="24" t="str">
        <f t="shared" ref="R11:R26" si="7">IF(AND(I11&lt;&gt;"-",L11&lt;&gt;""),IF(MID(L11,1,1)="&gt;",MID(L11,3,20)+0.1,IF(MID(L11,1,1)="&lt;",MID(L11,3,20)-0.1,IF(L11="","-",(MID(L11,1,20))))),IF(AND(I11&lt;&gt;"",J11&lt;&gt;""),"","-"))</f>
        <v>-</v>
      </c>
      <c r="S11" s="24" t="str">
        <f t="shared" si="2"/>
        <v>-</v>
      </c>
      <c r="T11" s="24" t="str">
        <f t="shared" si="3"/>
        <v>-</v>
      </c>
      <c r="U11" s="24" t="str">
        <f t="shared" si="5"/>
        <v>-</v>
      </c>
      <c r="V11" s="24" t="str">
        <f t="shared" si="6"/>
        <v>-</v>
      </c>
      <c r="X11" s="184" t="s">
        <v>64</v>
      </c>
      <c r="Y11" s="184">
        <v>2</v>
      </c>
    </row>
    <row r="12" spans="2:25" ht="13.5" customHeight="1">
      <c r="B12" s="509">
        <v>6</v>
      </c>
      <c r="C12" s="453">
        <f>'1'!C12</f>
        <v>0</v>
      </c>
      <c r="D12" s="377">
        <f>'1'!D12</f>
        <v>0</v>
      </c>
      <c r="E12" s="382">
        <f>'1'!E12</f>
        <v>0</v>
      </c>
      <c r="F12" s="383">
        <f>'1'!F12</f>
        <v>0</v>
      </c>
      <c r="G12" s="146" t="s">
        <v>1</v>
      </c>
      <c r="H12" s="253" t="s">
        <v>1</v>
      </c>
      <c r="I12" s="483" t="str">
        <f t="shared" si="0"/>
        <v>-</v>
      </c>
      <c r="J12" s="256"/>
      <c r="K12" s="19" t="s">
        <v>1</v>
      </c>
      <c r="L12" s="97"/>
      <c r="M12" s="23" t="s">
        <v>1</v>
      </c>
      <c r="N12" s="149" t="s">
        <v>1</v>
      </c>
      <c r="O12" s="454" t="str">
        <f t="shared" si="4"/>
        <v>-</v>
      </c>
      <c r="P12" s="150"/>
      <c r="Q12" s="523"/>
      <c r="R12" s="24" t="str">
        <f t="shared" si="7"/>
        <v>-</v>
      </c>
      <c r="S12" s="24" t="str">
        <f t="shared" si="2"/>
        <v>-</v>
      </c>
      <c r="T12" s="24" t="str">
        <f t="shared" si="3"/>
        <v>-</v>
      </c>
      <c r="U12" s="24" t="str">
        <f t="shared" si="5"/>
        <v>-</v>
      </c>
      <c r="V12" s="24" t="str">
        <f t="shared" si="6"/>
        <v>-</v>
      </c>
      <c r="X12" s="184" t="s">
        <v>65</v>
      </c>
      <c r="Y12" s="184">
        <v>2</v>
      </c>
    </row>
    <row r="13" spans="2:25" ht="13.5" customHeight="1">
      <c r="B13" s="509">
        <v>7</v>
      </c>
      <c r="C13" s="453">
        <f>'1'!C13</f>
        <v>0</v>
      </c>
      <c r="D13" s="377">
        <f>'1'!D13</f>
        <v>0</v>
      </c>
      <c r="E13" s="382">
        <f>'1'!E13</f>
        <v>0</v>
      </c>
      <c r="F13" s="383">
        <f>'1'!F13</f>
        <v>0</v>
      </c>
      <c r="G13" s="146" t="s">
        <v>1</v>
      </c>
      <c r="H13" s="253" t="s">
        <v>1</v>
      </c>
      <c r="I13" s="483" t="str">
        <f t="shared" si="0"/>
        <v>-</v>
      </c>
      <c r="J13" s="256"/>
      <c r="K13" s="19" t="s">
        <v>1</v>
      </c>
      <c r="L13" s="97"/>
      <c r="M13" s="23" t="s">
        <v>1</v>
      </c>
      <c r="N13" s="149" t="s">
        <v>1</v>
      </c>
      <c r="O13" s="454" t="str">
        <f t="shared" si="4"/>
        <v>-</v>
      </c>
      <c r="P13" s="150"/>
      <c r="Q13" s="523"/>
      <c r="R13" s="24" t="str">
        <f>IF(AND(I13&lt;&gt;"-",L13&lt;&gt;""),IF(MID(L13,1,1)="&gt;",MID(L13,3,20)+0.1,IF(MID(L13,1,1)="&lt;",MID(L13,3,20)-0.1,IF(L13="","-",(MID(L13,1,20))))),IF(AND(I13&lt;&gt;"",J13&lt;&gt;""),"","-"))</f>
        <v>-</v>
      </c>
      <c r="S13" s="24" t="str">
        <f>IF(R13="-","-",IF(R13="","",IF(AND(I13=1,VALUE(R13)&gt;=70),"A",IF(AND(I13=2,VALUE(R13)&gt;=60),"A",IF(AND(I13=2,VALUE(R13)&lt;60,VALUE(R13)&gt;20),"B",IF(AND(I13=3,VALUE(R13)&gt;70),"B","?"))))))</f>
        <v>-</v>
      </c>
      <c r="T13" s="24" t="str">
        <f t="shared" si="3"/>
        <v>-</v>
      </c>
      <c r="U13" s="24" t="str">
        <f t="shared" si="5"/>
        <v>-</v>
      </c>
      <c r="V13" s="24" t="str">
        <f t="shared" si="6"/>
        <v>-</v>
      </c>
      <c r="X13" s="184" t="s">
        <v>66</v>
      </c>
      <c r="Y13" s="184">
        <v>2</v>
      </c>
    </row>
    <row r="14" spans="2:25" ht="13.5" customHeight="1">
      <c r="B14" s="509">
        <v>8</v>
      </c>
      <c r="C14" s="453">
        <f>'1'!C14</f>
        <v>0</v>
      </c>
      <c r="D14" s="377">
        <f>'1'!D14</f>
        <v>0</v>
      </c>
      <c r="E14" s="382">
        <f>'1'!E14</f>
        <v>0</v>
      </c>
      <c r="F14" s="383">
        <f>'1'!F14</f>
        <v>0</v>
      </c>
      <c r="G14" s="146" t="s">
        <v>1</v>
      </c>
      <c r="H14" s="253" t="s">
        <v>1</v>
      </c>
      <c r="I14" s="483" t="str">
        <f>IF(OR(H14="C.4 A / OECD 301 A",H14="C.4 B / OECD 301 E",H14="C.42 / OECD 306 Shake Flask"),1,IF(OR(H14="C.9 / OECD 302 B",H14="OECD 302 C"),3,IF(OR(H14="C.5 + C.6",H14="-"),"-",2)))</f>
        <v>-</v>
      </c>
      <c r="J14" s="256"/>
      <c r="K14" s="19" t="s">
        <v>1</v>
      </c>
      <c r="L14" s="587"/>
      <c r="M14" s="23" t="s">
        <v>1</v>
      </c>
      <c r="N14" s="149" t="s">
        <v>1</v>
      </c>
      <c r="O14" s="454" t="str">
        <f t="shared" si="4"/>
        <v>-</v>
      </c>
      <c r="P14" s="150"/>
      <c r="Q14" s="523"/>
      <c r="R14" s="24" t="str">
        <f t="shared" si="7"/>
        <v>-</v>
      </c>
      <c r="S14" s="24" t="str">
        <f t="shared" ref="S14:S26" si="8">IF(R14="-","-",IF(R14="","",IF(AND(I14=1,VALUE(R14)&gt;=70),"A",IF(AND(I14=2,VALUE(R14)&gt;=60),"A",IF(AND(I14=2,VALUE(R14)&lt;60,VALUE(R14)&gt;20),"B",IF(AND(I14=3,VALUE(R14)&gt;70),"B","?"))))))</f>
        <v>-</v>
      </c>
      <c r="T14" s="24" t="str">
        <f>IF(ISBLANK(L14),"-",IF(AND(S14="-",L14=0),"?",S14))</f>
        <v>-</v>
      </c>
      <c r="U14" s="24" t="str">
        <f t="shared" si="5"/>
        <v>-</v>
      </c>
      <c r="V14" s="24" t="str">
        <f t="shared" si="6"/>
        <v>-</v>
      </c>
      <c r="X14" s="184" t="s">
        <v>67</v>
      </c>
      <c r="Y14" s="184">
        <v>2</v>
      </c>
    </row>
    <row r="15" spans="2:25" ht="13.5" customHeight="1">
      <c r="B15" s="509">
        <v>9</v>
      </c>
      <c r="C15" s="453">
        <f>'1'!C15</f>
        <v>0</v>
      </c>
      <c r="D15" s="377">
        <f>'1'!D15</f>
        <v>0</v>
      </c>
      <c r="E15" s="382">
        <f>'1'!E15</f>
        <v>0</v>
      </c>
      <c r="F15" s="383">
        <f>'1'!F15</f>
        <v>0</v>
      </c>
      <c r="G15" s="146" t="s">
        <v>1</v>
      </c>
      <c r="H15" s="253" t="s">
        <v>1</v>
      </c>
      <c r="I15" s="483" t="str">
        <f t="shared" ref="I15:I26" si="9">IF(OR(H15="C.4 A / OECD 301 A",H15="C.4 B / OECD 301 E",H15="C.42 / OECD 306 Shake Flask"),1,IF(OR(H15="C.9 / OECD 302 B",H15="OECD 302 C"),3,IF(OR(H15="C.5 + C.6",H15="-"),"-",2)))</f>
        <v>-</v>
      </c>
      <c r="J15" s="256"/>
      <c r="K15" s="19" t="s">
        <v>1</v>
      </c>
      <c r="L15" s="97"/>
      <c r="M15" s="23" t="s">
        <v>1</v>
      </c>
      <c r="N15" s="149" t="s">
        <v>1</v>
      </c>
      <c r="O15" s="454" t="str">
        <f t="shared" si="4"/>
        <v>-</v>
      </c>
      <c r="P15" s="150"/>
      <c r="Q15" s="523"/>
      <c r="R15" s="24" t="str">
        <f t="shared" si="7"/>
        <v>-</v>
      </c>
      <c r="S15" s="24" t="str">
        <f t="shared" si="8"/>
        <v>-</v>
      </c>
      <c r="T15" s="24" t="str">
        <f t="shared" ref="T15:T26" si="10">IF(ISBLANK(L15),"-",IF(AND(S15="-",L15=0),"?",S15))</f>
        <v>-</v>
      </c>
      <c r="U15" s="24" t="str">
        <f t="shared" si="5"/>
        <v>-</v>
      </c>
      <c r="V15" s="24" t="str">
        <f t="shared" si="6"/>
        <v>-</v>
      </c>
      <c r="X15" s="184" t="s">
        <v>455</v>
      </c>
      <c r="Y15" s="184">
        <v>2</v>
      </c>
    </row>
    <row r="16" spans="2:25" ht="13.5" customHeight="1">
      <c r="B16" s="509">
        <v>10</v>
      </c>
      <c r="C16" s="453">
        <f>'1'!C16</f>
        <v>0</v>
      </c>
      <c r="D16" s="377">
        <f>'1'!D16</f>
        <v>0</v>
      </c>
      <c r="E16" s="382">
        <f>'1'!E16</f>
        <v>0</v>
      </c>
      <c r="F16" s="383">
        <f>'1'!F16</f>
        <v>0</v>
      </c>
      <c r="G16" s="146" t="s">
        <v>1</v>
      </c>
      <c r="H16" s="253" t="s">
        <v>1</v>
      </c>
      <c r="I16" s="483" t="str">
        <f t="shared" si="9"/>
        <v>-</v>
      </c>
      <c r="J16" s="256"/>
      <c r="K16" s="19" t="s">
        <v>1</v>
      </c>
      <c r="L16" s="97"/>
      <c r="M16" s="23" t="s">
        <v>1</v>
      </c>
      <c r="N16" s="149" t="s">
        <v>1</v>
      </c>
      <c r="O16" s="454" t="str">
        <f t="shared" si="4"/>
        <v>-</v>
      </c>
      <c r="P16" s="150"/>
      <c r="Q16" s="523"/>
      <c r="R16" s="24" t="str">
        <f t="shared" si="7"/>
        <v>-</v>
      </c>
      <c r="S16" s="24" t="str">
        <f t="shared" si="8"/>
        <v>-</v>
      </c>
      <c r="T16" s="24" t="str">
        <f t="shared" si="10"/>
        <v>-</v>
      </c>
      <c r="U16" s="24" t="str">
        <f t="shared" si="5"/>
        <v>-</v>
      </c>
      <c r="V16" s="24" t="str">
        <f t="shared" si="6"/>
        <v>-</v>
      </c>
      <c r="X16" s="184" t="s">
        <v>458</v>
      </c>
      <c r="Y16" s="184">
        <v>2</v>
      </c>
    </row>
    <row r="17" spans="2:25" ht="13.5" customHeight="1">
      <c r="B17" s="509">
        <v>11</v>
      </c>
      <c r="C17" s="453">
        <f>'1'!C17</f>
        <v>0</v>
      </c>
      <c r="D17" s="377">
        <f>'1'!D17</f>
        <v>0</v>
      </c>
      <c r="E17" s="382">
        <f>'1'!E17</f>
        <v>0</v>
      </c>
      <c r="F17" s="383">
        <f>'1'!F17</f>
        <v>0</v>
      </c>
      <c r="G17" s="146" t="s">
        <v>1</v>
      </c>
      <c r="H17" s="253" t="s">
        <v>1</v>
      </c>
      <c r="I17" s="483" t="str">
        <f t="shared" si="9"/>
        <v>-</v>
      </c>
      <c r="J17" s="256"/>
      <c r="K17" s="19" t="s">
        <v>1</v>
      </c>
      <c r="L17" s="97"/>
      <c r="M17" s="23" t="s">
        <v>1</v>
      </c>
      <c r="N17" s="149" t="s">
        <v>1</v>
      </c>
      <c r="O17" s="454" t="str">
        <f t="shared" si="4"/>
        <v>-</v>
      </c>
      <c r="P17" s="150"/>
      <c r="Q17" s="523"/>
      <c r="R17" s="24" t="str">
        <f t="shared" si="7"/>
        <v>-</v>
      </c>
      <c r="S17" s="24" t="str">
        <f t="shared" si="8"/>
        <v>-</v>
      </c>
      <c r="T17" s="24" t="str">
        <f t="shared" si="10"/>
        <v>-</v>
      </c>
      <c r="U17" s="24" t="str">
        <f t="shared" si="5"/>
        <v>-</v>
      </c>
      <c r="V17" s="24" t="str">
        <f t="shared" si="6"/>
        <v>-</v>
      </c>
      <c r="X17" s="184" t="s">
        <v>68</v>
      </c>
      <c r="Y17" s="184">
        <v>3</v>
      </c>
    </row>
    <row r="18" spans="2:25" ht="13.5" customHeight="1">
      <c r="B18" s="509">
        <v>12</v>
      </c>
      <c r="C18" s="453">
        <f>'1'!C18</f>
        <v>0</v>
      </c>
      <c r="D18" s="377">
        <f>'1'!D18</f>
        <v>0</v>
      </c>
      <c r="E18" s="382">
        <f>'1'!E18</f>
        <v>0</v>
      </c>
      <c r="F18" s="383">
        <f>'1'!F18</f>
        <v>0</v>
      </c>
      <c r="G18" s="146" t="s">
        <v>1</v>
      </c>
      <c r="H18" s="253" t="s">
        <v>1</v>
      </c>
      <c r="I18" s="483" t="str">
        <f t="shared" si="9"/>
        <v>-</v>
      </c>
      <c r="J18" s="256"/>
      <c r="K18" s="19" t="s">
        <v>1</v>
      </c>
      <c r="L18" s="97"/>
      <c r="M18" s="23" t="s">
        <v>1</v>
      </c>
      <c r="N18" s="149" t="s">
        <v>1</v>
      </c>
      <c r="O18" s="454" t="str">
        <f t="shared" si="4"/>
        <v>-</v>
      </c>
      <c r="P18" s="150"/>
      <c r="Q18" s="523"/>
      <c r="R18" s="24" t="str">
        <f t="shared" si="7"/>
        <v>-</v>
      </c>
      <c r="S18" s="24" t="str">
        <f t="shared" si="8"/>
        <v>-</v>
      </c>
      <c r="T18" s="24" t="str">
        <f t="shared" si="10"/>
        <v>-</v>
      </c>
      <c r="U18" s="24" t="str">
        <f t="shared" si="5"/>
        <v>-</v>
      </c>
      <c r="V18" s="24" t="str">
        <f t="shared" si="6"/>
        <v>-</v>
      </c>
      <c r="X18" s="184" t="s">
        <v>69</v>
      </c>
      <c r="Y18" s="184">
        <v>3</v>
      </c>
    </row>
    <row r="19" spans="2:25" ht="13.5" customHeight="1">
      <c r="B19" s="509">
        <v>13</v>
      </c>
      <c r="C19" s="453">
        <f>'1'!C19</f>
        <v>0</v>
      </c>
      <c r="D19" s="377">
        <f>'1'!D19</f>
        <v>0</v>
      </c>
      <c r="E19" s="382">
        <f>'1'!E19</f>
        <v>0</v>
      </c>
      <c r="F19" s="383">
        <f>'1'!F19</f>
        <v>0</v>
      </c>
      <c r="G19" s="146" t="s">
        <v>1</v>
      </c>
      <c r="H19" s="253" t="s">
        <v>1</v>
      </c>
      <c r="I19" s="483" t="str">
        <f>IF(OR(H19="C.4 A / OECD 301 A",H19="C.4 B / OECD 301 E",H19="C.42 / OECD 306 Shake Flask"),1,IF(OR(H19="C.9 / OECD 302 B",H19="OECD 302 C"),3,IF(OR(H19="C.5 + C.6",H19="-"),"-",2)))</f>
        <v>-</v>
      </c>
      <c r="J19" s="256"/>
      <c r="K19" s="19" t="s">
        <v>1</v>
      </c>
      <c r="L19" s="97"/>
      <c r="M19" s="23" t="s">
        <v>1</v>
      </c>
      <c r="N19" s="149" t="s">
        <v>1</v>
      </c>
      <c r="O19" s="454" t="str">
        <f t="shared" si="4"/>
        <v>-</v>
      </c>
      <c r="P19" s="150"/>
      <c r="Q19" s="523"/>
      <c r="R19" s="24" t="str">
        <f t="shared" si="7"/>
        <v>-</v>
      </c>
      <c r="S19" s="24" t="str">
        <f t="shared" si="8"/>
        <v>-</v>
      </c>
      <c r="T19" s="24" t="str">
        <f t="shared" si="10"/>
        <v>-</v>
      </c>
      <c r="U19" s="24" t="str">
        <f t="shared" si="5"/>
        <v>-</v>
      </c>
      <c r="V19" s="24" t="str">
        <f t="shared" si="6"/>
        <v>-</v>
      </c>
      <c r="X19" s="209" t="s">
        <v>1</v>
      </c>
      <c r="Y19" s="209"/>
    </row>
    <row r="20" spans="2:25" ht="13.5" customHeight="1">
      <c r="B20" s="509">
        <v>14</v>
      </c>
      <c r="C20" s="453">
        <f>'1'!C20</f>
        <v>0</v>
      </c>
      <c r="D20" s="377">
        <f>'1'!D20</f>
        <v>0</v>
      </c>
      <c r="E20" s="382">
        <f>'1'!E20</f>
        <v>0</v>
      </c>
      <c r="F20" s="383">
        <f>'1'!F20</f>
        <v>0</v>
      </c>
      <c r="G20" s="146" t="s">
        <v>1</v>
      </c>
      <c r="H20" s="253" t="s">
        <v>1</v>
      </c>
      <c r="I20" s="483" t="str">
        <f t="shared" si="9"/>
        <v>-</v>
      </c>
      <c r="J20" s="256"/>
      <c r="K20" s="19" t="s">
        <v>1</v>
      </c>
      <c r="L20" s="97"/>
      <c r="M20" s="23" t="s">
        <v>1</v>
      </c>
      <c r="N20" s="149" t="s">
        <v>1</v>
      </c>
      <c r="O20" s="454" t="str">
        <f t="shared" si="4"/>
        <v>-</v>
      </c>
      <c r="P20" s="150"/>
      <c r="Q20" s="523"/>
      <c r="R20" s="24" t="str">
        <f t="shared" si="7"/>
        <v>-</v>
      </c>
      <c r="S20" s="24" t="str">
        <f t="shared" si="8"/>
        <v>-</v>
      </c>
      <c r="T20" s="24" t="str">
        <f t="shared" si="10"/>
        <v>-</v>
      </c>
      <c r="U20" s="24" t="str">
        <f t="shared" si="5"/>
        <v>-</v>
      </c>
      <c r="V20" s="24" t="str">
        <f t="shared" si="6"/>
        <v>-</v>
      </c>
      <c r="X20" s="184" t="s">
        <v>375</v>
      </c>
      <c r="Y20" s="209" t="s">
        <v>1</v>
      </c>
    </row>
    <row r="21" spans="2:25" ht="13.5" customHeight="1">
      <c r="B21" s="509">
        <v>15</v>
      </c>
      <c r="C21" s="453">
        <f>'1'!C21</f>
        <v>0</v>
      </c>
      <c r="D21" s="377">
        <f>'1'!D21</f>
        <v>0</v>
      </c>
      <c r="E21" s="382">
        <f>'1'!E21</f>
        <v>0</v>
      </c>
      <c r="F21" s="383">
        <f>'1'!F21</f>
        <v>0</v>
      </c>
      <c r="G21" s="146" t="s">
        <v>1</v>
      </c>
      <c r="H21" s="253" t="s">
        <v>1</v>
      </c>
      <c r="I21" s="483" t="str">
        <f t="shared" si="9"/>
        <v>-</v>
      </c>
      <c r="J21" s="256"/>
      <c r="K21" s="19" t="s">
        <v>1</v>
      </c>
      <c r="L21" s="97"/>
      <c r="M21" s="23" t="s">
        <v>1</v>
      </c>
      <c r="N21" s="149" t="s">
        <v>1</v>
      </c>
      <c r="O21" s="454" t="str">
        <f t="shared" si="4"/>
        <v>-</v>
      </c>
      <c r="P21" s="150"/>
      <c r="Q21" s="523"/>
      <c r="R21" s="24" t="str">
        <f t="shared" si="7"/>
        <v>-</v>
      </c>
      <c r="S21" s="24" t="str">
        <f t="shared" si="8"/>
        <v>-</v>
      </c>
      <c r="T21" s="24" t="str">
        <f t="shared" si="10"/>
        <v>-</v>
      </c>
      <c r="U21" s="24" t="str">
        <f t="shared" si="5"/>
        <v>-</v>
      </c>
      <c r="V21" s="24" t="str">
        <f t="shared" si="6"/>
        <v>-</v>
      </c>
    </row>
    <row r="22" spans="2:25" ht="13.5" customHeight="1">
      <c r="B22" s="509">
        <v>16</v>
      </c>
      <c r="C22" s="453">
        <f>'1'!C22</f>
        <v>0</v>
      </c>
      <c r="D22" s="377">
        <f>'1'!D22</f>
        <v>0</v>
      </c>
      <c r="E22" s="382">
        <f>'1'!E22</f>
        <v>0</v>
      </c>
      <c r="F22" s="383">
        <f>'1'!F22</f>
        <v>0</v>
      </c>
      <c r="G22" s="146" t="s">
        <v>1</v>
      </c>
      <c r="H22" s="253" t="s">
        <v>1</v>
      </c>
      <c r="I22" s="483" t="str">
        <f t="shared" si="9"/>
        <v>-</v>
      </c>
      <c r="J22" s="256"/>
      <c r="K22" s="19" t="s">
        <v>1</v>
      </c>
      <c r="L22" s="97"/>
      <c r="M22" s="23" t="s">
        <v>1</v>
      </c>
      <c r="N22" s="149" t="s">
        <v>1</v>
      </c>
      <c r="O22" s="454" t="str">
        <f t="shared" si="4"/>
        <v>-</v>
      </c>
      <c r="P22" s="150"/>
      <c r="Q22" s="523"/>
      <c r="R22" s="24" t="str">
        <f t="shared" si="7"/>
        <v>-</v>
      </c>
      <c r="S22" s="24" t="str">
        <f t="shared" si="8"/>
        <v>-</v>
      </c>
      <c r="T22" s="24" t="str">
        <f t="shared" si="10"/>
        <v>-</v>
      </c>
      <c r="U22" s="24" t="str">
        <f t="shared" si="5"/>
        <v>-</v>
      </c>
      <c r="V22" s="24" t="str">
        <f t="shared" si="6"/>
        <v>-</v>
      </c>
    </row>
    <row r="23" spans="2:25" ht="13.5" customHeight="1">
      <c r="B23" s="509">
        <v>17</v>
      </c>
      <c r="C23" s="453">
        <f>'1'!C23</f>
        <v>0</v>
      </c>
      <c r="D23" s="377">
        <f>'1'!D23</f>
        <v>0</v>
      </c>
      <c r="E23" s="382">
        <f>'1'!E23</f>
        <v>0</v>
      </c>
      <c r="F23" s="383">
        <f>'1'!F23</f>
        <v>0</v>
      </c>
      <c r="G23" s="146" t="s">
        <v>1</v>
      </c>
      <c r="H23" s="253" t="s">
        <v>1</v>
      </c>
      <c r="I23" s="483" t="str">
        <f t="shared" si="9"/>
        <v>-</v>
      </c>
      <c r="J23" s="256"/>
      <c r="K23" s="19" t="s">
        <v>1</v>
      </c>
      <c r="L23" s="97"/>
      <c r="M23" s="23" t="s">
        <v>1</v>
      </c>
      <c r="N23" s="149" t="s">
        <v>1</v>
      </c>
      <c r="O23" s="454" t="str">
        <f t="shared" si="4"/>
        <v>-</v>
      </c>
      <c r="P23" s="150"/>
      <c r="Q23" s="523"/>
      <c r="R23" s="24" t="str">
        <f t="shared" si="7"/>
        <v>-</v>
      </c>
      <c r="S23" s="24" t="str">
        <f t="shared" si="8"/>
        <v>-</v>
      </c>
      <c r="T23" s="24" t="str">
        <f t="shared" si="10"/>
        <v>-</v>
      </c>
      <c r="U23" s="24" t="str">
        <f t="shared" si="5"/>
        <v>-</v>
      </c>
      <c r="V23" s="24" t="str">
        <f t="shared" si="6"/>
        <v>-</v>
      </c>
    </row>
    <row r="24" spans="2:25" ht="13.5" customHeight="1">
      <c r="B24" s="509">
        <v>18</v>
      </c>
      <c r="C24" s="453">
        <f>'1'!C24</f>
        <v>0</v>
      </c>
      <c r="D24" s="377">
        <f>'1'!D24</f>
        <v>0</v>
      </c>
      <c r="E24" s="382">
        <f>'1'!E24</f>
        <v>0</v>
      </c>
      <c r="F24" s="383">
        <f>'1'!F24</f>
        <v>0</v>
      </c>
      <c r="G24" s="146" t="s">
        <v>1</v>
      </c>
      <c r="H24" s="253" t="s">
        <v>1</v>
      </c>
      <c r="I24" s="483" t="str">
        <f t="shared" si="9"/>
        <v>-</v>
      </c>
      <c r="J24" s="256"/>
      <c r="K24" s="19" t="s">
        <v>1</v>
      </c>
      <c r="L24" s="97"/>
      <c r="M24" s="23" t="s">
        <v>1</v>
      </c>
      <c r="N24" s="149" t="s">
        <v>1</v>
      </c>
      <c r="O24" s="454" t="str">
        <f t="shared" si="4"/>
        <v>-</v>
      </c>
      <c r="P24" s="150"/>
      <c r="Q24" s="523"/>
      <c r="R24" s="24" t="str">
        <f t="shared" si="7"/>
        <v>-</v>
      </c>
      <c r="S24" s="24" t="str">
        <f t="shared" si="8"/>
        <v>-</v>
      </c>
      <c r="T24" s="24" t="str">
        <f t="shared" si="10"/>
        <v>-</v>
      </c>
      <c r="U24" s="24" t="str">
        <f t="shared" si="5"/>
        <v>-</v>
      </c>
      <c r="V24" s="24" t="str">
        <f t="shared" si="6"/>
        <v>-</v>
      </c>
    </row>
    <row r="25" spans="2:25" ht="13.5" customHeight="1">
      <c r="B25" s="509">
        <v>19</v>
      </c>
      <c r="C25" s="453">
        <f>'1'!C25</f>
        <v>0</v>
      </c>
      <c r="D25" s="377">
        <f>'1'!D25</f>
        <v>0</v>
      </c>
      <c r="E25" s="382">
        <f>'1'!E25</f>
        <v>0</v>
      </c>
      <c r="F25" s="383">
        <f>'1'!F25</f>
        <v>0</v>
      </c>
      <c r="G25" s="146" t="s">
        <v>1</v>
      </c>
      <c r="H25" s="253" t="s">
        <v>1</v>
      </c>
      <c r="I25" s="483" t="str">
        <f t="shared" si="9"/>
        <v>-</v>
      </c>
      <c r="J25" s="256"/>
      <c r="K25" s="19" t="s">
        <v>1</v>
      </c>
      <c r="L25" s="97"/>
      <c r="M25" s="23" t="s">
        <v>1</v>
      </c>
      <c r="N25" s="149" t="s">
        <v>1</v>
      </c>
      <c r="O25" s="454" t="str">
        <f t="shared" si="4"/>
        <v>-</v>
      </c>
      <c r="P25" s="150"/>
      <c r="Q25" s="523"/>
      <c r="R25" s="24" t="str">
        <f t="shared" si="7"/>
        <v>-</v>
      </c>
      <c r="S25" s="24" t="str">
        <f t="shared" si="8"/>
        <v>-</v>
      </c>
      <c r="T25" s="24" t="str">
        <f t="shared" si="10"/>
        <v>-</v>
      </c>
      <c r="U25" s="24" t="str">
        <f t="shared" si="5"/>
        <v>-</v>
      </c>
      <c r="V25" s="24" t="str">
        <f t="shared" si="6"/>
        <v>-</v>
      </c>
    </row>
    <row r="26" spans="2:25" ht="13.5" customHeight="1" thickBot="1">
      <c r="B26" s="369">
        <v>20</v>
      </c>
      <c r="C26" s="455">
        <f>'1'!C26</f>
        <v>0</v>
      </c>
      <c r="D26" s="384">
        <f>'1'!D26</f>
        <v>0</v>
      </c>
      <c r="E26" s="385">
        <f>'1'!E26</f>
        <v>0</v>
      </c>
      <c r="F26" s="386">
        <f>'1'!F26</f>
        <v>0</v>
      </c>
      <c r="G26" s="151" t="s">
        <v>1</v>
      </c>
      <c r="H26" s="254" t="s">
        <v>1</v>
      </c>
      <c r="I26" s="484" t="str">
        <f t="shared" si="9"/>
        <v>-</v>
      </c>
      <c r="J26" s="257"/>
      <c r="K26" s="153" t="s">
        <v>1</v>
      </c>
      <c r="L26" s="113"/>
      <c r="M26" s="155" t="s">
        <v>1</v>
      </c>
      <c r="N26" s="156" t="s">
        <v>1</v>
      </c>
      <c r="O26" s="456" t="str">
        <f t="shared" si="4"/>
        <v>-</v>
      </c>
      <c r="P26" s="157"/>
      <c r="Q26" s="523"/>
      <c r="R26" s="24" t="str">
        <f t="shared" si="7"/>
        <v>-</v>
      </c>
      <c r="S26" s="24" t="str">
        <f t="shared" si="8"/>
        <v>-</v>
      </c>
      <c r="T26" s="24" t="str">
        <f t="shared" si="10"/>
        <v>-</v>
      </c>
      <c r="U26" s="24" t="str">
        <f t="shared" si="5"/>
        <v>-</v>
      </c>
      <c r="V26" s="24" t="str">
        <f t="shared" si="6"/>
        <v>-</v>
      </c>
    </row>
    <row r="27" spans="2:25" ht="13.5" customHeight="1">
      <c r="M27" s="25"/>
      <c r="N27" s="25"/>
    </row>
    <row r="28" spans="2:25">
      <c r="B28" s="355" t="s">
        <v>103</v>
      </c>
      <c r="C28" s="44" t="str">
        <f>IF(Info!H2='S+L'!$B$1,'S+L'!$B$130,'S+L'!$C$130)</f>
        <v>EG 440/2008, annex, part C.4 A+B/OECD 301 A+E, part C.42/OECD 306 shake flask - dissolved organic carbon</v>
      </c>
      <c r="D28" s="45"/>
      <c r="E28" s="45"/>
      <c r="F28" s="185"/>
      <c r="J28" s="17"/>
      <c r="K28" s="17"/>
      <c r="M28" s="17"/>
    </row>
    <row r="29" spans="2:25">
      <c r="B29" s="355" t="s">
        <v>104</v>
      </c>
      <c r="C29" s="44" t="str">
        <f>IF(Info!H2='S+L'!$B$1,'S+L'!$B$131,'S+L'!$C$131)</f>
        <v>EG 440/2008, annex, part C.4 B+C+D+F/OECD 301 B+C+D+F, part C.42/OECD 306 closed bottle, part C.29/ OECD 310 - carbondioxide evolution / oxygen consumption</v>
      </c>
      <c r="D29" s="45"/>
      <c r="E29" s="45"/>
      <c r="F29" s="185"/>
      <c r="J29" s="17"/>
      <c r="K29" s="17"/>
      <c r="M29" s="17"/>
    </row>
    <row r="30" spans="2:25">
      <c r="B30" s="355" t="s">
        <v>105</v>
      </c>
      <c r="C30" s="44" t="str">
        <f>IF(Info!H2='S+L'!$B$1,'S+L'!$B$132,'S+L'!$C$132)</f>
        <v>EG 440/2008, annex, part C.9/OECD 302 B, OECD 302 C - inherent biodegradation</v>
      </c>
      <c r="D30" s="45"/>
      <c r="E30" s="45"/>
      <c r="F30" s="45"/>
    </row>
    <row r="31" spans="2:25">
      <c r="B31" s="355" t="s">
        <v>112</v>
      </c>
      <c r="C31" s="44" t="str">
        <f>IF(Info!H2='S+L'!$B$1,'S+L'!$B$133,'S+L'!$C$133)</f>
        <v>If no data is availabe or the compound is not biodegradable, please fill in 0!</v>
      </c>
      <c r="D31" s="45"/>
      <c r="E31" s="45"/>
      <c r="F31" s="45"/>
    </row>
    <row r="32" spans="2:25" ht="14.25">
      <c r="B32" s="980"/>
      <c r="C32" s="44" t="str">
        <f>IF(Info!H6='S+L'!$B$1,'S+L'!$B$112,'S+L'!$C$112)</f>
        <v>Please enter a space between &lt; or &gt; and the number!</v>
      </c>
      <c r="D32" s="45"/>
      <c r="E32" s="45"/>
      <c r="F32" s="45"/>
    </row>
    <row r="33" spans="2:6">
      <c r="B33" s="122"/>
      <c r="C33" s="44"/>
      <c r="D33" s="45"/>
      <c r="E33" s="45"/>
      <c r="F33" s="45"/>
    </row>
    <row r="34" spans="2:6">
      <c r="B34" s="121"/>
      <c r="D34" s="45"/>
      <c r="E34" s="45"/>
      <c r="F34" s="45"/>
    </row>
    <row r="35" spans="2:6">
      <c r="B35" s="122"/>
      <c r="D35" s="45"/>
      <c r="E35" s="45"/>
      <c r="F35" s="45"/>
    </row>
    <row r="36" spans="2:6">
      <c r="B36" s="121"/>
      <c r="D36" s="45"/>
      <c r="E36" s="45"/>
      <c r="F36" s="45"/>
    </row>
    <row r="37" spans="2:6">
      <c r="B37" s="122"/>
      <c r="D37" s="45"/>
      <c r="E37" s="45"/>
      <c r="F37" s="45"/>
    </row>
    <row r="38" spans="2:6">
      <c r="B38" s="122"/>
      <c r="D38" s="45"/>
      <c r="E38" s="45"/>
      <c r="F38" s="45"/>
    </row>
    <row r="39" spans="2:6">
      <c r="B39" s="122"/>
      <c r="D39" s="45"/>
      <c r="E39" s="45"/>
      <c r="F39" s="45"/>
    </row>
    <row r="40" spans="2:6">
      <c r="F40" s="45"/>
    </row>
    <row r="41" spans="2:6">
      <c r="F41" s="45"/>
    </row>
  </sheetData>
  <sheetProtection password="CCE3" sheet="1" objects="1" scenarios="1" selectLockedCells="1"/>
  <mergeCells count="2">
    <mergeCell ref="G4:N4"/>
    <mergeCell ref="C7:D7"/>
  </mergeCells>
  <phoneticPr fontId="2" type="noConversion"/>
  <conditionalFormatting sqref="P1:Q1048576">
    <cfRule type="cellIs" dxfId="84" priority="3" stopIfTrue="1" operator="equal">
      <formula>"a"</formula>
    </cfRule>
    <cfRule type="cellIs" dxfId="83" priority="4" stopIfTrue="1" operator="equal">
      <formula>"r"</formula>
    </cfRule>
  </conditionalFormatting>
  <conditionalFormatting sqref="C3">
    <cfRule type="cellIs" dxfId="82" priority="1" stopIfTrue="1" operator="equal">
      <formula>"a"</formula>
    </cfRule>
    <cfRule type="cellIs" dxfId="81" priority="2" stopIfTrue="1" operator="equal">
      <formula>"r"</formula>
    </cfRule>
  </conditionalFormatting>
  <dataValidations count="3">
    <dataValidation type="list" allowBlank="1" showInputMessage="1" showErrorMessage="1" sqref="K8:K26 M8:N26">
      <formula1>Auswahl</formula1>
    </dataValidation>
    <dataValidation type="list" allowBlank="1" showInputMessage="1" showErrorMessage="1" sqref="G8:G26">
      <formula1>Basis</formula1>
    </dataValidation>
    <dataValidation type="list" allowBlank="1" showInputMessage="1" showErrorMessage="1" sqref="H8:H26">
      <formula1>$X$8:$X$20</formula1>
    </dataValidation>
  </dataValidations>
  <pageMargins left="0.78740157480314965" right="0.78740157480314965" top="0.98425196850393704" bottom="0.98425196850393704" header="0.51181102362204722" footer="0.51181102362204722"/>
  <pageSetup paperSize="9" scale="80" orientation="landscape" r:id="rId1"/>
  <headerFooter alignWithMargins="0">
    <oddHeader>&amp;CApplication form for the EU Ecolabel 027 for Lubricants</oddHeader>
    <oddFooter>&amp;L&amp;A&amp;C11&amp;R&amp;D</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pageSetUpPr fitToPage="1"/>
  </sheetPr>
  <dimension ref="B1:AK41"/>
  <sheetViews>
    <sheetView zoomScaleNormal="100" workbookViewId="0">
      <selection activeCell="G8" sqref="G8"/>
    </sheetView>
  </sheetViews>
  <sheetFormatPr baseColWidth="10" defaultRowHeight="12.75" outlineLevelCol="1"/>
  <cols>
    <col min="1" max="1" width="2.5703125" style="302" customWidth="1"/>
    <col min="2" max="2" width="4" style="302" bestFit="1" customWidth="1"/>
    <col min="3" max="4" width="11.7109375" style="302" bestFit="1" customWidth="1"/>
    <col min="5" max="5" width="37" style="302" customWidth="1"/>
    <col min="6" max="6" width="9" style="302" customWidth="1"/>
    <col min="7" max="7" width="9.28515625" style="302" bestFit="1" customWidth="1"/>
    <col min="8" max="8" width="9" style="302" bestFit="1" customWidth="1"/>
    <col min="9" max="9" width="12" style="302" bestFit="1" customWidth="1"/>
    <col min="10" max="10" width="11.140625" style="302" bestFit="1" customWidth="1"/>
    <col min="11" max="11" width="4.7109375" style="302" bestFit="1" customWidth="1"/>
    <col min="12" max="12" width="5.7109375" style="302" bestFit="1" customWidth="1"/>
    <col min="13" max="13" width="12" style="302" bestFit="1" customWidth="1"/>
    <col min="14" max="14" width="8" style="302" bestFit="1" customWidth="1"/>
    <col min="15" max="15" width="5.28515625" style="302" customWidth="1"/>
    <col min="16" max="16" width="5.7109375" style="302" bestFit="1" customWidth="1"/>
    <col min="17" max="17" width="12" style="302" bestFit="1" customWidth="1"/>
    <col min="18" max="18" width="7.42578125" style="302" customWidth="1"/>
    <col min="19" max="20" width="5.28515625" style="302" customWidth="1"/>
    <col min="21" max="21" width="9" style="302" bestFit="1" customWidth="1"/>
    <col min="22" max="22" width="2.5703125" style="302" customWidth="1"/>
    <col min="23" max="23" width="2.5703125" style="303" customWidth="1"/>
    <col min="24" max="33" width="5.7109375" style="302" hidden="1" customWidth="1" outlineLevel="1"/>
    <col min="34" max="34" width="9.28515625" style="302" hidden="1" customWidth="1" outlineLevel="1"/>
    <col min="35" max="35" width="5.7109375" style="302" customWidth="1" collapsed="1"/>
    <col min="36" max="36" width="0" style="302" hidden="1" customWidth="1" outlineLevel="1"/>
    <col min="37" max="37" width="11.42578125" style="302" collapsed="1"/>
    <col min="38" max="16384" width="11.42578125" style="302"/>
  </cols>
  <sheetData>
    <row r="1" spans="2:36" ht="13.5" customHeight="1">
      <c r="U1" s="66" t="str">
        <f>Info!$K$2</f>
        <v>v 1.0</v>
      </c>
    </row>
    <row r="2" spans="2:36" ht="13.5" customHeight="1" thickBot="1">
      <c r="C2" s="16" t="str">
        <f>IF(Info!H2='S+L'!$B$1,'S+L'!$B$49,'S+L'!$C$49)</f>
        <v>Grease?"</v>
      </c>
      <c r="E2" s="16" t="str">
        <f>IF(Info!H2='S+L'!$B$1,'S+L'!$B$50,'S+L'!$C$50)</f>
        <v>Category:</v>
      </c>
    </row>
    <row r="3" spans="2:36" ht="13.5" customHeight="1" thickBot="1">
      <c r="C3" s="376" t="str">
        <f>'1'!C3</f>
        <v>r</v>
      </c>
      <c r="E3" s="377" t="str">
        <f>'1'!E3</f>
        <v>TLL</v>
      </c>
      <c r="G3" s="826" t="str">
        <f>IF(Info!H2='S+L'!$B$1,'S+L'!$B$134,'S+L'!$C$134)</f>
        <v>If substance is non-biodegradable, please fill in!</v>
      </c>
      <c r="H3" s="849"/>
      <c r="I3" s="849"/>
      <c r="J3" s="849"/>
      <c r="K3" s="849"/>
      <c r="L3" s="849"/>
      <c r="M3" s="849"/>
      <c r="N3" s="849"/>
      <c r="O3" s="849"/>
      <c r="P3" s="849"/>
      <c r="Q3" s="849"/>
      <c r="R3" s="849"/>
      <c r="S3" s="849"/>
      <c r="T3" s="850"/>
      <c r="U3" s="26"/>
    </row>
    <row r="4" spans="2:36" ht="25.5" customHeight="1" thickBot="1">
      <c r="C4" s="304"/>
      <c r="G4" s="520"/>
      <c r="H4" s="521"/>
      <c r="I4" s="843" t="str">
        <f>IF(Info!H2='S+L'!$B$1,'S+L'!$B$120,'S+L'!$C$120)</f>
        <v>Polymer fraction determination</v>
      </c>
      <c r="J4" s="844"/>
      <c r="K4" s="844"/>
      <c r="L4" s="845"/>
      <c r="M4" s="843" t="str">
        <f>IF(Info!H2='S+L'!$B$1,'S+L'!$B$135,'S+L'!$C$135)</f>
        <v>Experimental BCF</v>
      </c>
      <c r="N4" s="844"/>
      <c r="O4" s="844"/>
      <c r="P4" s="845"/>
      <c r="Q4" s="846"/>
      <c r="R4" s="847"/>
      <c r="S4" s="847"/>
      <c r="T4" s="848"/>
      <c r="U4" s="29"/>
    </row>
    <row r="5" spans="2:36" ht="60" customHeight="1">
      <c r="B5" s="507" t="str">
        <f>IF(Info!H2='S+L'!$B$1,'S+L'!$B$53,'S+L'!$C$53)</f>
        <v>No.</v>
      </c>
      <c r="C5" s="298" t="str">
        <f>IF(Info!H2='S+L'!$B$1,'S+L'!$B$39,'S+L'!$C$39)</f>
        <v>CAS No.</v>
      </c>
      <c r="D5" s="5" t="str">
        <f>IF(Info!H2='S+L'!$B$1,'S+L'!$B$40,'S+L'!$C$40)</f>
        <v>EC No.</v>
      </c>
      <c r="E5" s="292" t="str">
        <f>IF(Info!H2='S+L'!$B$1,'S+L'!$B$54,'S+L'!$C$54)</f>
        <v>Substance/Brand name
(as stated on the LuSC-list)
(IUPAC name)</v>
      </c>
      <c r="F5" s="291" t="str">
        <f>IF(Info!H2='S+L'!$B$1,'S+L'!$B$55,'S+L'!$C$55)</f>
        <v>Fraction
present
[% (w/w)]</v>
      </c>
      <c r="G5" s="57" t="str">
        <f>IF(Info!H2='S+L'!$B$1,'S+L'!$B$118,'S+L'!$C$118)</f>
        <v>Molecu-
lar mass
[g/mol]</v>
      </c>
      <c r="H5" s="258" t="str">
        <f>IF(Info!H2='S+L'!$B$1,'S+L'!$B$119,'S+L'!$C$119)</f>
        <v>Mole-
cule dia-
meter
[nm]</v>
      </c>
      <c r="I5" s="57" t="str">
        <f>IF(Info!H2='S+L'!$B$1,'S+L'!$B$108,'S+L'!$C$108)</f>
        <v>Test Protocol
(EC
440/2008,
OECD,...)</v>
      </c>
      <c r="J5" s="258" t="str">
        <f>IF(Info!H2='S+L'!$B$1,'S+L'!$B$121,'S+L'!$C$121)</f>
        <v>Polymer
fraction &lt;
1000 g/mol?
[%]*</v>
      </c>
      <c r="K5" s="13" t="s">
        <v>78</v>
      </c>
      <c r="L5" s="35" t="str">
        <f>IF(Info!H2='S+L'!$B$1,'S+L'!$B$110,'S+L'!$C$110)</f>
        <v>Document
attached</v>
      </c>
      <c r="M5" s="65" t="str">
        <f>IF(Info!H2='S+L'!$B$1,'S+L'!$B$108,'S+L'!$C$108)</f>
        <v>Test Protocol
(EC
440/2008,
OECD,...)</v>
      </c>
      <c r="N5" s="53" t="str">
        <f>IF(Info!H2='S+L'!$B$1,'S+L'!$B$136,'S+L'!$C$136)</f>
        <v>Value
[L/kg]</v>
      </c>
      <c r="O5" s="13" t="s">
        <v>78</v>
      </c>
      <c r="P5" s="35" t="str">
        <f>IF(Info!H2='S+L'!$B$1,'S+L'!$B$110,'S+L'!$C$110)</f>
        <v>Document
attached</v>
      </c>
      <c r="Q5" s="57" t="str">
        <f>IF(Info!H2='S+L'!$B$1,'S+L'!$B$137,'S+L'!$C$137)</f>
        <v>Calcula-
tion
method /
test protocol**</v>
      </c>
      <c r="R5" s="61" t="str">
        <f>IF(Info!H2='S+L'!$B$1,'S+L'!$B$138,'S+L'!$C$138)</f>
        <v>Value</v>
      </c>
      <c r="S5" s="13" t="s">
        <v>78</v>
      </c>
      <c r="T5" s="37" t="str">
        <f>IF(Info!H2='S+L'!$B$1,'S+L'!$B$110,'S+L'!$C$110)</f>
        <v>Document
attached</v>
      </c>
      <c r="U5" s="47" t="str">
        <f>IF(Info!H2='S+L'!$B$1,'S+L'!$B$126,'S+L'!$C$126)</f>
        <v>No
Bioaccu-
mulation
expected</v>
      </c>
      <c r="V5" s="72" t="s">
        <v>247</v>
      </c>
      <c r="W5" s="320"/>
    </row>
    <row r="6" spans="2:36" ht="13.5" customHeight="1" thickBot="1">
      <c r="B6" s="392"/>
      <c r="C6" s="475"/>
      <c r="D6" s="363"/>
      <c r="E6" s="363"/>
      <c r="F6" s="365"/>
      <c r="G6" s="362"/>
      <c r="H6" s="429"/>
      <c r="I6" s="362"/>
      <c r="J6" s="374"/>
      <c r="K6" s="362"/>
      <c r="L6" s="429"/>
      <c r="M6" s="475"/>
      <c r="N6" s="485" t="s">
        <v>135</v>
      </c>
      <c r="O6" s="362"/>
      <c r="P6" s="429"/>
      <c r="Q6" s="362"/>
      <c r="R6" s="447" t="s">
        <v>133</v>
      </c>
      <c r="S6" s="362"/>
      <c r="T6" s="378"/>
      <c r="U6" s="370"/>
      <c r="V6" s="369"/>
      <c r="X6" s="16" t="s">
        <v>329</v>
      </c>
      <c r="Y6" s="16" t="s">
        <v>330</v>
      </c>
      <c r="Z6" s="16" t="s">
        <v>331</v>
      </c>
      <c r="AA6" s="16" t="s">
        <v>135</v>
      </c>
      <c r="AB6" s="16" t="s">
        <v>463</v>
      </c>
      <c r="AC6" s="16" t="s">
        <v>329</v>
      </c>
      <c r="AD6" s="16" t="s">
        <v>330</v>
      </c>
      <c r="AE6" s="16" t="s">
        <v>331</v>
      </c>
      <c r="AF6" s="16" t="s">
        <v>135</v>
      </c>
      <c r="AG6" s="16" t="s">
        <v>463</v>
      </c>
      <c r="AH6" s="16" t="s">
        <v>333</v>
      </c>
      <c r="AI6" s="16"/>
      <c r="AJ6" s="16" t="s">
        <v>135</v>
      </c>
    </row>
    <row r="7" spans="2:36" ht="13.5" customHeight="1" thickBot="1">
      <c r="B7" s="375">
        <v>1</v>
      </c>
      <c r="C7" s="788" t="str">
        <f>'1'!C7</f>
        <v>Lubricant:</v>
      </c>
      <c r="D7" s="732"/>
      <c r="E7" s="357">
        <f>'1'!E7</f>
        <v>0</v>
      </c>
      <c r="F7" s="412"/>
      <c r="G7" s="259"/>
      <c r="H7" s="260"/>
      <c r="I7" s="81"/>
      <c r="K7" s="202"/>
      <c r="L7" s="203"/>
      <c r="M7" s="166"/>
      <c r="N7" s="166"/>
      <c r="O7" s="166"/>
      <c r="P7" s="203"/>
      <c r="Q7" s="81"/>
      <c r="R7" s="81"/>
      <c r="S7" s="166"/>
      <c r="T7" s="81"/>
      <c r="U7" s="166"/>
      <c r="AJ7" s="184" t="s">
        <v>466</v>
      </c>
    </row>
    <row r="8" spans="2:36" ht="13.5" customHeight="1">
      <c r="B8" s="511">
        <v>2</v>
      </c>
      <c r="C8" s="510">
        <f>'1'!C8</f>
        <v>0</v>
      </c>
      <c r="D8" s="379">
        <f>'1'!D8</f>
        <v>0</v>
      </c>
      <c r="E8" s="380">
        <f>'1'!E8</f>
        <v>0</v>
      </c>
      <c r="F8" s="381">
        <f>'1'!F8</f>
        <v>0</v>
      </c>
      <c r="G8" s="143"/>
      <c r="H8" s="144"/>
      <c r="I8" s="210" t="s">
        <v>1</v>
      </c>
      <c r="J8" s="177"/>
      <c r="K8" s="143" t="s">
        <v>1</v>
      </c>
      <c r="L8" s="144" t="s">
        <v>1</v>
      </c>
      <c r="M8" s="143" t="s">
        <v>1</v>
      </c>
      <c r="N8" s="182"/>
      <c r="O8" s="143" t="s">
        <v>1</v>
      </c>
      <c r="P8" s="144" t="s">
        <v>1</v>
      </c>
      <c r="Q8" s="143" t="s">
        <v>1</v>
      </c>
      <c r="R8" s="144"/>
      <c r="S8" s="143" t="s">
        <v>1</v>
      </c>
      <c r="T8" s="144" t="s">
        <v>1</v>
      </c>
      <c r="U8" s="476" t="str">
        <f>IF(AND(AE8="",AF8="",AG8="",AH8=""),"",IF(OR(AE8="a",AF8="a",AG8="a",AH8="a"),"a","r"))</f>
        <v/>
      </c>
      <c r="V8" s="261"/>
      <c r="W8" s="523"/>
      <c r="X8" s="24" t="str">
        <f t="shared" ref="X8:X26" si="0">IF(MID(G8,1,1)="&gt;",MID(G8,3,20)+0.1,IF(MID(G8,1,1)="&lt;",MID(G8,3,20)-0.1,IF(G8="","-",(MID(G8,1,20)))))</f>
        <v>-</v>
      </c>
      <c r="Y8" s="24" t="str">
        <f t="shared" ref="Y8:Y26" si="1">IF(MID(H8,1,1)="&gt;",MID(H8,3,20)+0.1,IF(MID(H8,1,1)="&lt;",MID(H8,3,20)-0.1,IF(H8="","-",(MID(H8,1,20)))))</f>
        <v>-</v>
      </c>
      <c r="Z8" s="24" t="str">
        <f t="shared" ref="Z8:Z26" si="2">IF(MID(J8,1,1)="&gt;",MID(J8,3,20)+0.1,IF(MID(J8,1,1)="&lt;",MID(J8,3,20)-0.1,IF(J8="","-",(MID(J8,1,20)))))</f>
        <v>-</v>
      </c>
      <c r="AA8" s="24" t="str">
        <f t="shared" ref="AA8:AA26" si="3">IF(MID(N8,1,1)="&gt;",MID(N8,3,20)+0.1,IF(MID(N8,1,1)="&lt;",MID(N8,3,20)-0.1,IF(N8="","-",(MID(N8,1,20)))))</f>
        <v>-</v>
      </c>
      <c r="AB8" s="24" t="str">
        <f>IF(MID(R8,1,1)="&gt;",MID(R8,3,20)+0.1,IF(MID(R8,1,1)="&lt;",MID(R8,3,20)-0.1,IF(R8="","-",(MID(R8,1,20)))))</f>
        <v>-</v>
      </c>
      <c r="AC8" s="126" t="str">
        <f>IF(X8="-","",IF(VALUE(X8)&gt;800,"a","r"))</f>
        <v/>
      </c>
      <c r="AD8" s="126" t="str">
        <f>IF(Y8="-","",IF(VALUE(Y8)&gt;1.5,"a","r"))</f>
        <v/>
      </c>
      <c r="AE8" s="126" t="str">
        <f>IF(Z8="-","",IF(VALUE(Z8)&lt;1,"a","r"))</f>
        <v/>
      </c>
      <c r="AF8" s="126" t="str">
        <f>IF(AA8="-","",IF(VALUE(AA8)&lt;=100,"a","r"))</f>
        <v/>
      </c>
      <c r="AG8" s="126" t="str">
        <f>IF(AB8="-","",IF(OR(VALUE(AB8)&lt;3,VALUE(AB8)&gt;7),"a","r"))</f>
        <v/>
      </c>
      <c r="AH8" s="126" t="str">
        <f>IF(AND(AC8="",AD8=""),"",IF(AND(AC8="a",AD8="a"),"a","r"))</f>
        <v/>
      </c>
      <c r="AJ8" s="209" t="s">
        <v>1</v>
      </c>
    </row>
    <row r="9" spans="2:36" ht="13.5" customHeight="1">
      <c r="B9" s="509">
        <v>3</v>
      </c>
      <c r="C9" s="453">
        <f>'1'!C9</f>
        <v>0</v>
      </c>
      <c r="D9" s="377">
        <f>'1'!D9</f>
        <v>0</v>
      </c>
      <c r="E9" s="382">
        <f>'1'!E9</f>
        <v>0</v>
      </c>
      <c r="F9" s="383">
        <f>'1'!F9</f>
        <v>0</v>
      </c>
      <c r="G9" s="23"/>
      <c r="H9" s="149"/>
      <c r="I9" s="211" t="s">
        <v>1</v>
      </c>
      <c r="J9" s="179"/>
      <c r="K9" s="23" t="s">
        <v>1</v>
      </c>
      <c r="L9" s="149" t="s">
        <v>1</v>
      </c>
      <c r="M9" s="23" t="s">
        <v>1</v>
      </c>
      <c r="N9" s="97"/>
      <c r="O9" s="23" t="s">
        <v>1</v>
      </c>
      <c r="P9" s="149" t="s">
        <v>1</v>
      </c>
      <c r="Q9" s="23" t="s">
        <v>1</v>
      </c>
      <c r="R9" s="149"/>
      <c r="S9" s="23" t="s">
        <v>1</v>
      </c>
      <c r="T9" s="149" t="s">
        <v>1</v>
      </c>
      <c r="U9" s="477" t="str">
        <f t="shared" ref="U9:U26" si="4">IF(AND(AE9="",AF9="",AG9="",AH9=""),"",IF(OR(AE9="a",AF9="a",AG9="a",AH9="a"),"a","r"))</f>
        <v/>
      </c>
      <c r="V9" s="262"/>
      <c r="W9" s="523"/>
      <c r="X9" s="24" t="str">
        <f t="shared" si="0"/>
        <v>-</v>
      </c>
      <c r="Y9" s="24" t="str">
        <f t="shared" si="1"/>
        <v>-</v>
      </c>
      <c r="Z9" s="24" t="str">
        <f t="shared" si="2"/>
        <v>-</v>
      </c>
      <c r="AA9" s="24" t="str">
        <f t="shared" si="3"/>
        <v>-</v>
      </c>
      <c r="AB9" s="24" t="str">
        <f t="shared" ref="AB9:AB26" si="5">IF(MID(R9,1,1)="&gt;",MID(R9,3,20)+0.1,IF(MID(R9,1,1)="&lt;",MID(R9,3,20)-0.1,IF(R9="","-",(MID(R9,1,20)))))</f>
        <v>-</v>
      </c>
      <c r="AC9" s="126" t="str">
        <f t="shared" ref="AC9:AC26" si="6">IF(X9="-","",IF(VALUE(X9)&gt;800,"a","r"))</f>
        <v/>
      </c>
      <c r="AD9" s="126" t="str">
        <f t="shared" ref="AD9:AD26" si="7">IF(Y9="-","",IF(VALUE(Y9)&gt;1.5,"a","r"))</f>
        <v/>
      </c>
      <c r="AE9" s="126" t="str">
        <f t="shared" ref="AE9:AE26" si="8">IF(Z9="-","",IF(VALUE(Z9)&lt;1,"a","r"))</f>
        <v/>
      </c>
      <c r="AF9" s="126" t="str">
        <f t="shared" ref="AF9:AF26" si="9">IF(AA9="-","",IF(VALUE(AA9)&lt;=100,"a","r"))</f>
        <v/>
      </c>
      <c r="AG9" s="126" t="str">
        <f t="shared" ref="AG9:AG26" si="10">IF(AB9="-","",IF(OR(VALUE(AB9)&lt;3,VALUE(AB9)&gt;7),"a","r"))</f>
        <v/>
      </c>
      <c r="AH9" s="126" t="str">
        <f t="shared" ref="AH9:AH26" si="11">IF(AND(AC9="",AD9=""),"",IF(AND(AC9="a",AD9="a"),"a","r"))</f>
        <v/>
      </c>
      <c r="AJ9" s="16" t="s">
        <v>339</v>
      </c>
    </row>
    <row r="10" spans="2:36" ht="13.5" customHeight="1">
      <c r="B10" s="509">
        <v>4</v>
      </c>
      <c r="C10" s="453">
        <f>'1'!C10</f>
        <v>0</v>
      </c>
      <c r="D10" s="377">
        <f>'1'!D10</f>
        <v>0</v>
      </c>
      <c r="E10" s="382">
        <f>'1'!E10</f>
        <v>0</v>
      </c>
      <c r="F10" s="383">
        <f>'1'!F10</f>
        <v>0</v>
      </c>
      <c r="G10" s="23"/>
      <c r="H10" s="149"/>
      <c r="I10" s="211" t="s">
        <v>1</v>
      </c>
      <c r="J10" s="179"/>
      <c r="K10" s="23" t="s">
        <v>1</v>
      </c>
      <c r="L10" s="149" t="s">
        <v>1</v>
      </c>
      <c r="M10" s="23" t="s">
        <v>1</v>
      </c>
      <c r="N10" s="97"/>
      <c r="O10" s="23" t="s">
        <v>1</v>
      </c>
      <c r="P10" s="149" t="s">
        <v>1</v>
      </c>
      <c r="Q10" s="23" t="s">
        <v>1</v>
      </c>
      <c r="R10" s="149"/>
      <c r="S10" s="23" t="s">
        <v>1</v>
      </c>
      <c r="T10" s="149" t="s">
        <v>1</v>
      </c>
      <c r="U10" s="477" t="str">
        <f t="shared" si="4"/>
        <v/>
      </c>
      <c r="V10" s="262"/>
      <c r="W10" s="523"/>
      <c r="X10" s="24" t="str">
        <f t="shared" si="0"/>
        <v>-</v>
      </c>
      <c r="Y10" s="24" t="str">
        <f t="shared" si="1"/>
        <v>-</v>
      </c>
      <c r="Z10" s="24" t="str">
        <f t="shared" si="2"/>
        <v>-</v>
      </c>
      <c r="AA10" s="24" t="str">
        <f t="shared" si="3"/>
        <v>-</v>
      </c>
      <c r="AB10" s="24" t="str">
        <f t="shared" si="5"/>
        <v>-</v>
      </c>
      <c r="AC10" s="126" t="str">
        <f t="shared" si="6"/>
        <v/>
      </c>
      <c r="AD10" s="126" t="str">
        <f t="shared" si="7"/>
        <v/>
      </c>
      <c r="AE10" s="126" t="str">
        <f t="shared" si="8"/>
        <v/>
      </c>
      <c r="AF10" s="126" t="str">
        <f t="shared" si="9"/>
        <v/>
      </c>
      <c r="AG10" s="126" t="str">
        <f t="shared" si="10"/>
        <v/>
      </c>
      <c r="AH10" s="126" t="str">
        <f t="shared" si="11"/>
        <v/>
      </c>
      <c r="AJ10" s="184" t="s">
        <v>356</v>
      </c>
    </row>
    <row r="11" spans="2:36" ht="13.5" customHeight="1">
      <c r="B11" s="509">
        <v>5</v>
      </c>
      <c r="C11" s="453">
        <f>'1'!C11</f>
        <v>0</v>
      </c>
      <c r="D11" s="377">
        <f>'1'!D11</f>
        <v>0</v>
      </c>
      <c r="E11" s="382">
        <f>'1'!E11</f>
        <v>0</v>
      </c>
      <c r="F11" s="383">
        <f>'1'!F11</f>
        <v>0</v>
      </c>
      <c r="G11" s="23"/>
      <c r="H11" s="149"/>
      <c r="I11" s="211" t="s">
        <v>1</v>
      </c>
      <c r="J11" s="179"/>
      <c r="K11" s="23" t="s">
        <v>1</v>
      </c>
      <c r="L11" s="149" t="s">
        <v>1</v>
      </c>
      <c r="M11" s="23" t="s">
        <v>1</v>
      </c>
      <c r="N11" s="97"/>
      <c r="O11" s="23" t="s">
        <v>1</v>
      </c>
      <c r="P11" s="149" t="s">
        <v>1</v>
      </c>
      <c r="Q11" s="23" t="s">
        <v>1</v>
      </c>
      <c r="R11" s="149"/>
      <c r="S11" s="23" t="s">
        <v>1</v>
      </c>
      <c r="T11" s="149" t="s">
        <v>1</v>
      </c>
      <c r="U11" s="477" t="str">
        <f t="shared" si="4"/>
        <v/>
      </c>
      <c r="V11" s="262"/>
      <c r="W11" s="523"/>
      <c r="X11" s="24" t="str">
        <f t="shared" si="0"/>
        <v>-</v>
      </c>
      <c r="Y11" s="24" t="str">
        <f t="shared" si="1"/>
        <v>-</v>
      </c>
      <c r="Z11" s="24" t="str">
        <f t="shared" si="2"/>
        <v>-</v>
      </c>
      <c r="AA11" s="24" t="str">
        <f t="shared" si="3"/>
        <v>-</v>
      </c>
      <c r="AB11" s="24" t="str">
        <f t="shared" si="5"/>
        <v>-</v>
      </c>
      <c r="AC11" s="126" t="str">
        <f t="shared" si="6"/>
        <v/>
      </c>
      <c r="AD11" s="126" t="str">
        <f t="shared" si="7"/>
        <v/>
      </c>
      <c r="AE11" s="126" t="str">
        <f t="shared" si="8"/>
        <v/>
      </c>
      <c r="AF11" s="126" t="str">
        <f t="shared" si="9"/>
        <v/>
      </c>
      <c r="AG11" s="126" t="str">
        <f t="shared" si="10"/>
        <v/>
      </c>
      <c r="AH11" s="126" t="str">
        <f t="shared" si="11"/>
        <v/>
      </c>
      <c r="AJ11" s="209" t="s">
        <v>1</v>
      </c>
    </row>
    <row r="12" spans="2:36" ht="13.5" customHeight="1">
      <c r="B12" s="509">
        <v>6</v>
      </c>
      <c r="C12" s="453">
        <f>'1'!C12</f>
        <v>0</v>
      </c>
      <c r="D12" s="377">
        <f>'1'!D12</f>
        <v>0</v>
      </c>
      <c r="E12" s="382">
        <f>'1'!E12</f>
        <v>0</v>
      </c>
      <c r="F12" s="383">
        <f>'1'!F12</f>
        <v>0</v>
      </c>
      <c r="G12" s="23"/>
      <c r="H12" s="149"/>
      <c r="I12" s="211" t="s">
        <v>1</v>
      </c>
      <c r="J12" s="179"/>
      <c r="K12" s="23" t="s">
        <v>1</v>
      </c>
      <c r="L12" s="149" t="s">
        <v>1</v>
      </c>
      <c r="M12" s="23" t="s">
        <v>1</v>
      </c>
      <c r="N12" s="97"/>
      <c r="O12" s="23" t="s">
        <v>1</v>
      </c>
      <c r="P12" s="149" t="s">
        <v>1</v>
      </c>
      <c r="Q12" s="23" t="s">
        <v>1</v>
      </c>
      <c r="R12" s="149"/>
      <c r="S12" s="23" t="s">
        <v>1</v>
      </c>
      <c r="T12" s="149" t="s">
        <v>1</v>
      </c>
      <c r="U12" s="477" t="str">
        <f t="shared" si="4"/>
        <v/>
      </c>
      <c r="V12" s="262"/>
      <c r="W12" s="523"/>
      <c r="X12" s="24" t="str">
        <f t="shared" si="0"/>
        <v>-</v>
      </c>
      <c r="Y12" s="24" t="str">
        <f t="shared" si="1"/>
        <v>-</v>
      </c>
      <c r="Z12" s="24" t="str">
        <f t="shared" si="2"/>
        <v>-</v>
      </c>
      <c r="AA12" s="24" t="str">
        <f t="shared" si="3"/>
        <v>-</v>
      </c>
      <c r="AB12" s="24" t="str">
        <f t="shared" si="5"/>
        <v>-</v>
      </c>
      <c r="AC12" s="126" t="str">
        <f t="shared" si="6"/>
        <v/>
      </c>
      <c r="AD12" s="126" t="str">
        <f t="shared" si="7"/>
        <v/>
      </c>
      <c r="AE12" s="126" t="str">
        <f t="shared" si="8"/>
        <v/>
      </c>
      <c r="AF12" s="126" t="str">
        <f t="shared" si="9"/>
        <v/>
      </c>
      <c r="AG12" s="126" t="str">
        <f t="shared" si="10"/>
        <v/>
      </c>
      <c r="AH12" s="126" t="str">
        <f t="shared" si="11"/>
        <v/>
      </c>
      <c r="AJ12" s="16" t="s">
        <v>467</v>
      </c>
    </row>
    <row r="13" spans="2:36" ht="13.5" customHeight="1">
      <c r="B13" s="509">
        <v>7</v>
      </c>
      <c r="C13" s="453">
        <f>'1'!C13</f>
        <v>0</v>
      </c>
      <c r="D13" s="377">
        <f>'1'!D13</f>
        <v>0</v>
      </c>
      <c r="E13" s="382">
        <f>'1'!E13</f>
        <v>0</v>
      </c>
      <c r="F13" s="383">
        <f>'1'!F13</f>
        <v>0</v>
      </c>
      <c r="G13" s="23"/>
      <c r="H13" s="149"/>
      <c r="I13" s="211" t="s">
        <v>1</v>
      </c>
      <c r="J13" s="179"/>
      <c r="K13" s="23" t="s">
        <v>1</v>
      </c>
      <c r="L13" s="149" t="s">
        <v>1</v>
      </c>
      <c r="M13" s="23" t="s">
        <v>1</v>
      </c>
      <c r="N13" s="97"/>
      <c r="O13" s="23" t="s">
        <v>1</v>
      </c>
      <c r="P13" s="149" t="s">
        <v>1</v>
      </c>
      <c r="Q13" s="23" t="s">
        <v>1</v>
      </c>
      <c r="R13" s="149"/>
      <c r="S13" s="23" t="s">
        <v>1</v>
      </c>
      <c r="T13" s="149" t="s">
        <v>1</v>
      </c>
      <c r="U13" s="477" t="str">
        <f t="shared" si="4"/>
        <v/>
      </c>
      <c r="V13" s="262"/>
      <c r="W13" s="523"/>
      <c r="X13" s="24" t="str">
        <f t="shared" si="0"/>
        <v>-</v>
      </c>
      <c r="Y13" s="24" t="str">
        <f t="shared" si="1"/>
        <v>-</v>
      </c>
      <c r="Z13" s="24" t="str">
        <f t="shared" si="2"/>
        <v>-</v>
      </c>
      <c r="AA13" s="24" t="str">
        <f t="shared" si="3"/>
        <v>-</v>
      </c>
      <c r="AB13" s="24" t="str">
        <f t="shared" si="5"/>
        <v>-</v>
      </c>
      <c r="AC13" s="126" t="str">
        <f t="shared" si="6"/>
        <v/>
      </c>
      <c r="AD13" s="126" t="str">
        <f t="shared" si="7"/>
        <v/>
      </c>
      <c r="AE13" s="126" t="str">
        <f t="shared" si="8"/>
        <v/>
      </c>
      <c r="AF13" s="126" t="str">
        <f t="shared" si="9"/>
        <v/>
      </c>
      <c r="AG13" s="126" t="str">
        <f t="shared" si="10"/>
        <v/>
      </c>
      <c r="AH13" s="126" t="str">
        <f t="shared" si="11"/>
        <v/>
      </c>
      <c r="AJ13" s="184" t="s">
        <v>468</v>
      </c>
    </row>
    <row r="14" spans="2:36" ht="13.5" customHeight="1">
      <c r="B14" s="509">
        <v>8</v>
      </c>
      <c r="C14" s="453">
        <f>'1'!C14</f>
        <v>0</v>
      </c>
      <c r="D14" s="377">
        <f>'1'!D14</f>
        <v>0</v>
      </c>
      <c r="E14" s="382">
        <f>'1'!E14</f>
        <v>0</v>
      </c>
      <c r="F14" s="383">
        <f>'1'!F14</f>
        <v>0</v>
      </c>
      <c r="G14" s="23"/>
      <c r="H14" s="149"/>
      <c r="I14" s="211" t="s">
        <v>1</v>
      </c>
      <c r="J14" s="179"/>
      <c r="K14" s="23" t="s">
        <v>1</v>
      </c>
      <c r="L14" s="149" t="s">
        <v>1</v>
      </c>
      <c r="M14" s="23" t="s">
        <v>1</v>
      </c>
      <c r="N14" s="97"/>
      <c r="O14" s="23" t="s">
        <v>1</v>
      </c>
      <c r="P14" s="149" t="s">
        <v>1</v>
      </c>
      <c r="Q14" s="23" t="s">
        <v>1</v>
      </c>
      <c r="R14" s="149"/>
      <c r="S14" s="23" t="s">
        <v>1</v>
      </c>
      <c r="T14" s="149" t="s">
        <v>1</v>
      </c>
      <c r="U14" s="477" t="str">
        <f t="shared" si="4"/>
        <v/>
      </c>
      <c r="V14" s="262"/>
      <c r="W14" s="523"/>
      <c r="X14" s="24" t="str">
        <f t="shared" si="0"/>
        <v>-</v>
      </c>
      <c r="Y14" s="24" t="str">
        <f t="shared" si="1"/>
        <v>-</v>
      </c>
      <c r="Z14" s="24" t="str">
        <f t="shared" si="2"/>
        <v>-</v>
      </c>
      <c r="AA14" s="24" t="str">
        <f t="shared" si="3"/>
        <v>-</v>
      </c>
      <c r="AB14" s="24" t="str">
        <f t="shared" si="5"/>
        <v>-</v>
      </c>
      <c r="AC14" s="126" t="str">
        <f t="shared" si="6"/>
        <v/>
      </c>
      <c r="AD14" s="126" t="str">
        <f t="shared" si="7"/>
        <v/>
      </c>
      <c r="AE14" s="126" t="str">
        <f t="shared" si="8"/>
        <v/>
      </c>
      <c r="AF14" s="126" t="str">
        <f t="shared" si="9"/>
        <v/>
      </c>
      <c r="AG14" s="126" t="str">
        <f t="shared" si="10"/>
        <v/>
      </c>
      <c r="AH14" s="126" t="str">
        <f t="shared" si="11"/>
        <v/>
      </c>
      <c r="AJ14" s="184" t="s">
        <v>469</v>
      </c>
    </row>
    <row r="15" spans="2:36" ht="13.5" customHeight="1">
      <c r="B15" s="509">
        <v>9</v>
      </c>
      <c r="C15" s="453">
        <f>'1'!C15</f>
        <v>0</v>
      </c>
      <c r="D15" s="377">
        <f>'1'!D15</f>
        <v>0</v>
      </c>
      <c r="E15" s="382">
        <f>'1'!E15</f>
        <v>0</v>
      </c>
      <c r="F15" s="383">
        <f>'1'!F15</f>
        <v>0</v>
      </c>
      <c r="G15" s="23"/>
      <c r="H15" s="149"/>
      <c r="I15" s="211" t="s">
        <v>1</v>
      </c>
      <c r="J15" s="179"/>
      <c r="K15" s="23" t="s">
        <v>1</v>
      </c>
      <c r="L15" s="149" t="s">
        <v>1</v>
      </c>
      <c r="M15" s="23" t="s">
        <v>1</v>
      </c>
      <c r="N15" s="97"/>
      <c r="O15" s="23" t="s">
        <v>1</v>
      </c>
      <c r="P15" s="149" t="s">
        <v>1</v>
      </c>
      <c r="Q15" s="23" t="s">
        <v>1</v>
      </c>
      <c r="R15" s="149"/>
      <c r="S15" s="23" t="s">
        <v>1</v>
      </c>
      <c r="T15" s="149" t="s">
        <v>1</v>
      </c>
      <c r="U15" s="477" t="str">
        <f t="shared" si="4"/>
        <v/>
      </c>
      <c r="V15" s="262"/>
      <c r="W15" s="523"/>
      <c r="X15" s="24" t="str">
        <f t="shared" si="0"/>
        <v>-</v>
      </c>
      <c r="Y15" s="24" t="str">
        <f t="shared" si="1"/>
        <v>-</v>
      </c>
      <c r="Z15" s="24" t="str">
        <f t="shared" si="2"/>
        <v>-</v>
      </c>
      <c r="AA15" s="24" t="str">
        <f t="shared" si="3"/>
        <v>-</v>
      </c>
      <c r="AB15" s="24" t="str">
        <f t="shared" si="5"/>
        <v>-</v>
      </c>
      <c r="AC15" s="126" t="str">
        <f t="shared" si="6"/>
        <v/>
      </c>
      <c r="AD15" s="126" t="str">
        <f t="shared" si="7"/>
        <v/>
      </c>
      <c r="AE15" s="126" t="str">
        <f t="shared" si="8"/>
        <v/>
      </c>
      <c r="AF15" s="126" t="str">
        <f t="shared" si="9"/>
        <v/>
      </c>
      <c r="AG15" s="126" t="str">
        <f t="shared" si="10"/>
        <v/>
      </c>
      <c r="AH15" s="126" t="str">
        <f t="shared" si="11"/>
        <v/>
      </c>
      <c r="AJ15" s="184" t="s">
        <v>470</v>
      </c>
    </row>
    <row r="16" spans="2:36" ht="13.5" customHeight="1">
      <c r="B16" s="509">
        <v>10</v>
      </c>
      <c r="C16" s="453">
        <f>'1'!C16</f>
        <v>0</v>
      </c>
      <c r="D16" s="377">
        <f>'1'!D16</f>
        <v>0</v>
      </c>
      <c r="E16" s="382">
        <f>'1'!E16</f>
        <v>0</v>
      </c>
      <c r="F16" s="383">
        <f>'1'!F16</f>
        <v>0</v>
      </c>
      <c r="G16" s="23"/>
      <c r="H16" s="149"/>
      <c r="I16" s="211" t="s">
        <v>1</v>
      </c>
      <c r="J16" s="179"/>
      <c r="K16" s="23" t="s">
        <v>1</v>
      </c>
      <c r="L16" s="149" t="s">
        <v>1</v>
      </c>
      <c r="M16" s="23" t="s">
        <v>1</v>
      </c>
      <c r="N16" s="97"/>
      <c r="O16" s="23" t="s">
        <v>1</v>
      </c>
      <c r="P16" s="149" t="s">
        <v>1</v>
      </c>
      <c r="Q16" s="23" t="s">
        <v>1</v>
      </c>
      <c r="R16" s="149"/>
      <c r="S16" s="23" t="s">
        <v>1</v>
      </c>
      <c r="T16" s="149" t="s">
        <v>1</v>
      </c>
      <c r="U16" s="477" t="str">
        <f t="shared" si="4"/>
        <v/>
      </c>
      <c r="V16" s="262"/>
      <c r="W16" s="523"/>
      <c r="X16" s="24" t="str">
        <f t="shared" si="0"/>
        <v>-</v>
      </c>
      <c r="Y16" s="24" t="str">
        <f t="shared" si="1"/>
        <v>-</v>
      </c>
      <c r="Z16" s="24" t="str">
        <f t="shared" si="2"/>
        <v>-</v>
      </c>
      <c r="AA16" s="24" t="str">
        <f t="shared" si="3"/>
        <v>-</v>
      </c>
      <c r="AB16" s="24" t="str">
        <f t="shared" si="5"/>
        <v>-</v>
      </c>
      <c r="AC16" s="126" t="str">
        <f t="shared" si="6"/>
        <v/>
      </c>
      <c r="AD16" s="126" t="str">
        <f t="shared" si="7"/>
        <v/>
      </c>
      <c r="AE16" s="126" t="str">
        <f t="shared" si="8"/>
        <v/>
      </c>
      <c r="AF16" s="126" t="str">
        <f t="shared" si="9"/>
        <v/>
      </c>
      <c r="AG16" s="126" t="str">
        <f t="shared" si="10"/>
        <v/>
      </c>
      <c r="AH16" s="126" t="str">
        <f t="shared" si="11"/>
        <v/>
      </c>
      <c r="AJ16" s="184" t="s">
        <v>471</v>
      </c>
    </row>
    <row r="17" spans="2:36" ht="13.5" customHeight="1">
      <c r="B17" s="509">
        <v>11</v>
      </c>
      <c r="C17" s="453">
        <f>'1'!C17</f>
        <v>0</v>
      </c>
      <c r="D17" s="377">
        <f>'1'!D17</f>
        <v>0</v>
      </c>
      <c r="E17" s="382">
        <f>'1'!E17</f>
        <v>0</v>
      </c>
      <c r="F17" s="383">
        <f>'1'!F17</f>
        <v>0</v>
      </c>
      <c r="G17" s="23"/>
      <c r="H17" s="149"/>
      <c r="I17" s="211" t="s">
        <v>1</v>
      </c>
      <c r="J17" s="179"/>
      <c r="K17" s="23" t="s">
        <v>1</v>
      </c>
      <c r="L17" s="149" t="s">
        <v>1</v>
      </c>
      <c r="M17" s="23" t="s">
        <v>1</v>
      </c>
      <c r="N17" s="97"/>
      <c r="O17" s="23" t="s">
        <v>1</v>
      </c>
      <c r="P17" s="149" t="s">
        <v>1</v>
      </c>
      <c r="Q17" s="23" t="s">
        <v>1</v>
      </c>
      <c r="R17" s="149"/>
      <c r="S17" s="23" t="s">
        <v>1</v>
      </c>
      <c r="T17" s="149" t="s">
        <v>1</v>
      </c>
      <c r="U17" s="477" t="str">
        <f t="shared" si="4"/>
        <v/>
      </c>
      <c r="V17" s="262"/>
      <c r="W17" s="523"/>
      <c r="X17" s="24" t="str">
        <f t="shared" si="0"/>
        <v>-</v>
      </c>
      <c r="Y17" s="24" t="str">
        <f t="shared" si="1"/>
        <v>-</v>
      </c>
      <c r="Z17" s="24" t="str">
        <f t="shared" si="2"/>
        <v>-</v>
      </c>
      <c r="AA17" s="24" t="str">
        <f t="shared" si="3"/>
        <v>-</v>
      </c>
      <c r="AB17" s="24" t="str">
        <f t="shared" si="5"/>
        <v>-</v>
      </c>
      <c r="AC17" s="126" t="str">
        <f t="shared" si="6"/>
        <v/>
      </c>
      <c r="AD17" s="126" t="str">
        <f t="shared" si="7"/>
        <v/>
      </c>
      <c r="AE17" s="126" t="str">
        <f t="shared" si="8"/>
        <v/>
      </c>
      <c r="AF17" s="126" t="str">
        <f t="shared" si="9"/>
        <v/>
      </c>
      <c r="AG17" s="126" t="str">
        <f t="shared" si="10"/>
        <v/>
      </c>
      <c r="AH17" s="126" t="str">
        <f t="shared" si="11"/>
        <v/>
      </c>
      <c r="AJ17" s="184" t="s">
        <v>472</v>
      </c>
    </row>
    <row r="18" spans="2:36" ht="13.5" customHeight="1">
      <c r="B18" s="509">
        <v>12</v>
      </c>
      <c r="C18" s="453">
        <f>'1'!C18</f>
        <v>0</v>
      </c>
      <c r="D18" s="377">
        <f>'1'!D18</f>
        <v>0</v>
      </c>
      <c r="E18" s="382">
        <f>'1'!E18</f>
        <v>0</v>
      </c>
      <c r="F18" s="383">
        <f>'1'!F18</f>
        <v>0</v>
      </c>
      <c r="G18" s="23"/>
      <c r="H18" s="149"/>
      <c r="I18" s="211" t="s">
        <v>1</v>
      </c>
      <c r="J18" s="179"/>
      <c r="K18" s="23" t="s">
        <v>1</v>
      </c>
      <c r="L18" s="149" t="s">
        <v>1</v>
      </c>
      <c r="M18" s="23" t="s">
        <v>1</v>
      </c>
      <c r="N18" s="97"/>
      <c r="O18" s="23" t="s">
        <v>1</v>
      </c>
      <c r="P18" s="149" t="s">
        <v>1</v>
      </c>
      <c r="Q18" s="23" t="s">
        <v>1</v>
      </c>
      <c r="R18" s="149"/>
      <c r="S18" s="23" t="s">
        <v>1</v>
      </c>
      <c r="T18" s="149" t="s">
        <v>1</v>
      </c>
      <c r="U18" s="477" t="str">
        <f t="shared" si="4"/>
        <v/>
      </c>
      <c r="V18" s="262"/>
      <c r="W18" s="523"/>
      <c r="X18" s="24" t="str">
        <f t="shared" si="0"/>
        <v>-</v>
      </c>
      <c r="Y18" s="24" t="str">
        <f t="shared" si="1"/>
        <v>-</v>
      </c>
      <c r="Z18" s="24" t="str">
        <f t="shared" si="2"/>
        <v>-</v>
      </c>
      <c r="AA18" s="24" t="str">
        <f t="shared" si="3"/>
        <v>-</v>
      </c>
      <c r="AB18" s="24" t="str">
        <f t="shared" si="5"/>
        <v>-</v>
      </c>
      <c r="AC18" s="126" t="str">
        <f t="shared" si="6"/>
        <v/>
      </c>
      <c r="AD18" s="126" t="str">
        <f t="shared" si="7"/>
        <v/>
      </c>
      <c r="AE18" s="126" t="str">
        <f t="shared" si="8"/>
        <v/>
      </c>
      <c r="AF18" s="126" t="str">
        <f t="shared" si="9"/>
        <v/>
      </c>
      <c r="AG18" s="126" t="str">
        <f t="shared" si="10"/>
        <v/>
      </c>
      <c r="AH18" s="126" t="str">
        <f t="shared" si="11"/>
        <v/>
      </c>
      <c r="AJ18" s="184" t="s">
        <v>473</v>
      </c>
    </row>
    <row r="19" spans="2:36" ht="13.5" customHeight="1">
      <c r="B19" s="509">
        <v>13</v>
      </c>
      <c r="C19" s="453">
        <f>'1'!C19</f>
        <v>0</v>
      </c>
      <c r="D19" s="377">
        <f>'1'!D19</f>
        <v>0</v>
      </c>
      <c r="E19" s="382">
        <f>'1'!E19</f>
        <v>0</v>
      </c>
      <c r="F19" s="383">
        <f>'1'!F19</f>
        <v>0</v>
      </c>
      <c r="G19" s="23"/>
      <c r="H19" s="149"/>
      <c r="I19" s="211" t="s">
        <v>1</v>
      </c>
      <c r="J19" s="179"/>
      <c r="K19" s="23" t="s">
        <v>1</v>
      </c>
      <c r="L19" s="149" t="s">
        <v>1</v>
      </c>
      <c r="M19" s="23" t="s">
        <v>1</v>
      </c>
      <c r="N19" s="97"/>
      <c r="O19" s="23" t="s">
        <v>1</v>
      </c>
      <c r="P19" s="149" t="s">
        <v>1</v>
      </c>
      <c r="Q19" s="23" t="s">
        <v>1</v>
      </c>
      <c r="R19" s="149"/>
      <c r="S19" s="23" t="s">
        <v>1</v>
      </c>
      <c r="T19" s="149" t="s">
        <v>1</v>
      </c>
      <c r="U19" s="477" t="str">
        <f t="shared" si="4"/>
        <v/>
      </c>
      <c r="V19" s="262"/>
      <c r="W19" s="523"/>
      <c r="X19" s="24" t="str">
        <f t="shared" si="0"/>
        <v>-</v>
      </c>
      <c r="Y19" s="24" t="str">
        <f t="shared" si="1"/>
        <v>-</v>
      </c>
      <c r="Z19" s="24" t="str">
        <f t="shared" si="2"/>
        <v>-</v>
      </c>
      <c r="AA19" s="24" t="str">
        <f t="shared" si="3"/>
        <v>-</v>
      </c>
      <c r="AB19" s="24" t="str">
        <f t="shared" si="5"/>
        <v>-</v>
      </c>
      <c r="AC19" s="126" t="str">
        <f t="shared" si="6"/>
        <v/>
      </c>
      <c r="AD19" s="126" t="str">
        <f t="shared" si="7"/>
        <v/>
      </c>
      <c r="AE19" s="126" t="str">
        <f t="shared" si="8"/>
        <v/>
      </c>
      <c r="AF19" s="126" t="str">
        <f t="shared" si="9"/>
        <v/>
      </c>
      <c r="AG19" s="126" t="str">
        <f t="shared" si="10"/>
        <v/>
      </c>
      <c r="AH19" s="126" t="str">
        <f t="shared" si="11"/>
        <v/>
      </c>
      <c r="AJ19" s="209" t="s">
        <v>1</v>
      </c>
    </row>
    <row r="20" spans="2:36" ht="13.5" customHeight="1">
      <c r="B20" s="509">
        <v>14</v>
      </c>
      <c r="C20" s="453">
        <f>'1'!C20</f>
        <v>0</v>
      </c>
      <c r="D20" s="377">
        <f>'1'!D20</f>
        <v>0</v>
      </c>
      <c r="E20" s="382">
        <f>'1'!E20</f>
        <v>0</v>
      </c>
      <c r="F20" s="383">
        <f>'1'!F20</f>
        <v>0</v>
      </c>
      <c r="G20" s="23"/>
      <c r="H20" s="149"/>
      <c r="I20" s="211" t="s">
        <v>1</v>
      </c>
      <c r="J20" s="179"/>
      <c r="K20" s="23" t="s">
        <v>1</v>
      </c>
      <c r="L20" s="149" t="s">
        <v>1</v>
      </c>
      <c r="M20" s="23" t="s">
        <v>1</v>
      </c>
      <c r="N20" s="97"/>
      <c r="O20" s="23" t="s">
        <v>1</v>
      </c>
      <c r="P20" s="149" t="s">
        <v>1</v>
      </c>
      <c r="Q20" s="23" t="s">
        <v>1</v>
      </c>
      <c r="R20" s="149"/>
      <c r="S20" s="23" t="s">
        <v>1</v>
      </c>
      <c r="T20" s="149" t="s">
        <v>1</v>
      </c>
      <c r="U20" s="477" t="str">
        <f t="shared" si="4"/>
        <v/>
      </c>
      <c r="V20" s="262"/>
      <c r="W20" s="523"/>
      <c r="X20" s="24" t="str">
        <f t="shared" si="0"/>
        <v>-</v>
      </c>
      <c r="Y20" s="24" t="str">
        <f t="shared" si="1"/>
        <v>-</v>
      </c>
      <c r="Z20" s="24" t="str">
        <f t="shared" si="2"/>
        <v>-</v>
      </c>
      <c r="AA20" s="24" t="str">
        <f t="shared" si="3"/>
        <v>-</v>
      </c>
      <c r="AB20" s="24" t="str">
        <f t="shared" si="5"/>
        <v>-</v>
      </c>
      <c r="AC20" s="126" t="str">
        <f t="shared" si="6"/>
        <v/>
      </c>
      <c r="AD20" s="126" t="str">
        <f t="shared" si="7"/>
        <v/>
      </c>
      <c r="AE20" s="126" t="str">
        <f t="shared" si="8"/>
        <v/>
      </c>
      <c r="AF20" s="126" t="str">
        <f t="shared" si="9"/>
        <v/>
      </c>
      <c r="AG20" s="126" t="str">
        <f t="shared" si="10"/>
        <v/>
      </c>
      <c r="AH20" s="126" t="str">
        <f t="shared" si="11"/>
        <v/>
      </c>
    </row>
    <row r="21" spans="2:36" ht="13.5" customHeight="1">
      <c r="B21" s="509">
        <v>15</v>
      </c>
      <c r="C21" s="453">
        <f>'1'!C21</f>
        <v>0</v>
      </c>
      <c r="D21" s="377">
        <f>'1'!D21</f>
        <v>0</v>
      </c>
      <c r="E21" s="382">
        <f>'1'!E21</f>
        <v>0</v>
      </c>
      <c r="F21" s="383">
        <f>'1'!F21</f>
        <v>0</v>
      </c>
      <c r="G21" s="23"/>
      <c r="H21" s="149"/>
      <c r="I21" s="211" t="s">
        <v>1</v>
      </c>
      <c r="J21" s="179"/>
      <c r="K21" s="23" t="s">
        <v>1</v>
      </c>
      <c r="L21" s="149" t="s">
        <v>1</v>
      </c>
      <c r="M21" s="23" t="s">
        <v>1</v>
      </c>
      <c r="N21" s="97"/>
      <c r="O21" s="23" t="s">
        <v>1</v>
      </c>
      <c r="P21" s="149" t="s">
        <v>1</v>
      </c>
      <c r="Q21" s="23" t="s">
        <v>1</v>
      </c>
      <c r="R21" s="149"/>
      <c r="S21" s="23" t="s">
        <v>1</v>
      </c>
      <c r="T21" s="149" t="s">
        <v>1</v>
      </c>
      <c r="U21" s="477" t="str">
        <f t="shared" si="4"/>
        <v/>
      </c>
      <c r="V21" s="262"/>
      <c r="W21" s="523"/>
      <c r="X21" s="24" t="str">
        <f t="shared" si="0"/>
        <v>-</v>
      </c>
      <c r="Y21" s="24" t="str">
        <f t="shared" si="1"/>
        <v>-</v>
      </c>
      <c r="Z21" s="24" t="str">
        <f t="shared" si="2"/>
        <v>-</v>
      </c>
      <c r="AA21" s="24" t="str">
        <f t="shared" si="3"/>
        <v>-</v>
      </c>
      <c r="AB21" s="24" t="str">
        <f t="shared" si="5"/>
        <v>-</v>
      </c>
      <c r="AC21" s="126" t="str">
        <f t="shared" si="6"/>
        <v/>
      </c>
      <c r="AD21" s="126" t="str">
        <f t="shared" si="7"/>
        <v/>
      </c>
      <c r="AE21" s="126" t="str">
        <f t="shared" si="8"/>
        <v/>
      </c>
      <c r="AF21" s="126" t="str">
        <f t="shared" si="9"/>
        <v/>
      </c>
      <c r="AG21" s="126" t="str">
        <f t="shared" si="10"/>
        <v/>
      </c>
      <c r="AH21" s="126" t="str">
        <f t="shared" si="11"/>
        <v/>
      </c>
    </row>
    <row r="22" spans="2:36" ht="13.5" customHeight="1">
      <c r="B22" s="509">
        <v>16</v>
      </c>
      <c r="C22" s="453">
        <f>'1'!C22</f>
        <v>0</v>
      </c>
      <c r="D22" s="377">
        <f>'1'!D22</f>
        <v>0</v>
      </c>
      <c r="E22" s="382">
        <f>'1'!E22</f>
        <v>0</v>
      </c>
      <c r="F22" s="383">
        <f>'1'!F22</f>
        <v>0</v>
      </c>
      <c r="G22" s="23"/>
      <c r="H22" s="149"/>
      <c r="I22" s="211" t="s">
        <v>1</v>
      </c>
      <c r="J22" s="179"/>
      <c r="K22" s="23" t="s">
        <v>1</v>
      </c>
      <c r="L22" s="149" t="s">
        <v>1</v>
      </c>
      <c r="M22" s="23" t="s">
        <v>1</v>
      </c>
      <c r="N22" s="97"/>
      <c r="O22" s="23" t="s">
        <v>1</v>
      </c>
      <c r="P22" s="149" t="s">
        <v>1</v>
      </c>
      <c r="Q22" s="23" t="s">
        <v>1</v>
      </c>
      <c r="R22" s="149"/>
      <c r="S22" s="23" t="s">
        <v>1</v>
      </c>
      <c r="T22" s="149" t="s">
        <v>1</v>
      </c>
      <c r="U22" s="477" t="str">
        <f t="shared" si="4"/>
        <v/>
      </c>
      <c r="V22" s="262"/>
      <c r="W22" s="523"/>
      <c r="X22" s="24" t="str">
        <f t="shared" si="0"/>
        <v>-</v>
      </c>
      <c r="Y22" s="24" t="str">
        <f t="shared" si="1"/>
        <v>-</v>
      </c>
      <c r="Z22" s="24" t="str">
        <f t="shared" si="2"/>
        <v>-</v>
      </c>
      <c r="AA22" s="24" t="str">
        <f t="shared" si="3"/>
        <v>-</v>
      </c>
      <c r="AB22" s="24" t="str">
        <f t="shared" si="5"/>
        <v>-</v>
      </c>
      <c r="AC22" s="126" t="str">
        <f t="shared" si="6"/>
        <v/>
      </c>
      <c r="AD22" s="126" t="str">
        <f t="shared" si="7"/>
        <v/>
      </c>
      <c r="AE22" s="126" t="str">
        <f t="shared" si="8"/>
        <v/>
      </c>
      <c r="AF22" s="126" t="str">
        <f t="shared" si="9"/>
        <v/>
      </c>
      <c r="AG22" s="126" t="str">
        <f t="shared" si="10"/>
        <v/>
      </c>
      <c r="AH22" s="126" t="str">
        <f t="shared" si="11"/>
        <v/>
      </c>
    </row>
    <row r="23" spans="2:36" ht="13.5" customHeight="1">
      <c r="B23" s="509">
        <v>17</v>
      </c>
      <c r="C23" s="453">
        <f>'1'!C23</f>
        <v>0</v>
      </c>
      <c r="D23" s="377">
        <f>'1'!D23</f>
        <v>0</v>
      </c>
      <c r="E23" s="382">
        <f>'1'!E23</f>
        <v>0</v>
      </c>
      <c r="F23" s="383">
        <f>'1'!F23</f>
        <v>0</v>
      </c>
      <c r="G23" s="23"/>
      <c r="H23" s="149"/>
      <c r="I23" s="211" t="s">
        <v>1</v>
      </c>
      <c r="J23" s="179"/>
      <c r="K23" s="23" t="s">
        <v>1</v>
      </c>
      <c r="L23" s="149" t="s">
        <v>1</v>
      </c>
      <c r="M23" s="23" t="s">
        <v>1</v>
      </c>
      <c r="N23" s="97"/>
      <c r="O23" s="23" t="s">
        <v>1</v>
      </c>
      <c r="P23" s="149" t="s">
        <v>1</v>
      </c>
      <c r="Q23" s="23" t="s">
        <v>1</v>
      </c>
      <c r="R23" s="149"/>
      <c r="S23" s="23" t="s">
        <v>1</v>
      </c>
      <c r="T23" s="149" t="s">
        <v>1</v>
      </c>
      <c r="U23" s="477" t="str">
        <f t="shared" si="4"/>
        <v/>
      </c>
      <c r="V23" s="262"/>
      <c r="W23" s="523"/>
      <c r="X23" s="24" t="str">
        <f t="shared" si="0"/>
        <v>-</v>
      </c>
      <c r="Y23" s="24" t="str">
        <f t="shared" si="1"/>
        <v>-</v>
      </c>
      <c r="Z23" s="24" t="str">
        <f t="shared" si="2"/>
        <v>-</v>
      </c>
      <c r="AA23" s="24" t="str">
        <f t="shared" si="3"/>
        <v>-</v>
      </c>
      <c r="AB23" s="24" t="str">
        <f t="shared" si="5"/>
        <v>-</v>
      </c>
      <c r="AC23" s="126" t="str">
        <f t="shared" si="6"/>
        <v/>
      </c>
      <c r="AD23" s="126" t="str">
        <f t="shared" si="7"/>
        <v/>
      </c>
      <c r="AE23" s="126" t="str">
        <f t="shared" si="8"/>
        <v/>
      </c>
      <c r="AF23" s="126" t="str">
        <f t="shared" si="9"/>
        <v/>
      </c>
      <c r="AG23" s="126" t="str">
        <f t="shared" si="10"/>
        <v/>
      </c>
      <c r="AH23" s="126" t="str">
        <f t="shared" si="11"/>
        <v/>
      </c>
    </row>
    <row r="24" spans="2:36" ht="13.5" customHeight="1">
      <c r="B24" s="509">
        <v>18</v>
      </c>
      <c r="C24" s="453">
        <f>'1'!C24</f>
        <v>0</v>
      </c>
      <c r="D24" s="377">
        <f>'1'!D24</f>
        <v>0</v>
      </c>
      <c r="E24" s="382">
        <f>'1'!E24</f>
        <v>0</v>
      </c>
      <c r="F24" s="383">
        <f>'1'!F24</f>
        <v>0</v>
      </c>
      <c r="G24" s="23"/>
      <c r="H24" s="149"/>
      <c r="I24" s="211" t="s">
        <v>1</v>
      </c>
      <c r="J24" s="179"/>
      <c r="K24" s="23" t="s">
        <v>1</v>
      </c>
      <c r="L24" s="149" t="s">
        <v>1</v>
      </c>
      <c r="M24" s="23" t="s">
        <v>1</v>
      </c>
      <c r="N24" s="97"/>
      <c r="O24" s="23" t="s">
        <v>1</v>
      </c>
      <c r="P24" s="149" t="s">
        <v>1</v>
      </c>
      <c r="Q24" s="23" t="s">
        <v>1</v>
      </c>
      <c r="R24" s="149"/>
      <c r="S24" s="23" t="s">
        <v>1</v>
      </c>
      <c r="T24" s="149" t="s">
        <v>1</v>
      </c>
      <c r="U24" s="477" t="str">
        <f t="shared" si="4"/>
        <v/>
      </c>
      <c r="V24" s="262"/>
      <c r="W24" s="523"/>
      <c r="X24" s="24" t="str">
        <f t="shared" si="0"/>
        <v>-</v>
      </c>
      <c r="Y24" s="24" t="str">
        <f t="shared" si="1"/>
        <v>-</v>
      </c>
      <c r="Z24" s="24" t="str">
        <f t="shared" si="2"/>
        <v>-</v>
      </c>
      <c r="AA24" s="24" t="str">
        <f t="shared" si="3"/>
        <v>-</v>
      </c>
      <c r="AB24" s="24" t="str">
        <f t="shared" si="5"/>
        <v>-</v>
      </c>
      <c r="AC24" s="126" t="str">
        <f t="shared" si="6"/>
        <v/>
      </c>
      <c r="AD24" s="126" t="str">
        <f t="shared" si="7"/>
        <v/>
      </c>
      <c r="AE24" s="126" t="str">
        <f t="shared" si="8"/>
        <v/>
      </c>
      <c r="AF24" s="126" t="str">
        <f t="shared" si="9"/>
        <v/>
      </c>
      <c r="AG24" s="126" t="str">
        <f t="shared" si="10"/>
        <v/>
      </c>
      <c r="AH24" s="126" t="str">
        <f t="shared" si="11"/>
        <v/>
      </c>
    </row>
    <row r="25" spans="2:36" ht="13.5" customHeight="1">
      <c r="B25" s="509">
        <v>19</v>
      </c>
      <c r="C25" s="453">
        <f>'1'!C25</f>
        <v>0</v>
      </c>
      <c r="D25" s="377">
        <f>'1'!D25</f>
        <v>0</v>
      </c>
      <c r="E25" s="382">
        <f>'1'!E25</f>
        <v>0</v>
      </c>
      <c r="F25" s="383">
        <f>'1'!F25</f>
        <v>0</v>
      </c>
      <c r="G25" s="23"/>
      <c r="H25" s="149"/>
      <c r="I25" s="211" t="s">
        <v>1</v>
      </c>
      <c r="J25" s="179"/>
      <c r="K25" s="23" t="s">
        <v>1</v>
      </c>
      <c r="L25" s="149" t="s">
        <v>1</v>
      </c>
      <c r="M25" s="23" t="s">
        <v>1</v>
      </c>
      <c r="N25" s="97"/>
      <c r="O25" s="23" t="s">
        <v>1</v>
      </c>
      <c r="P25" s="149" t="s">
        <v>1</v>
      </c>
      <c r="Q25" s="23" t="s">
        <v>1</v>
      </c>
      <c r="R25" s="149"/>
      <c r="S25" s="23" t="s">
        <v>1</v>
      </c>
      <c r="T25" s="149" t="s">
        <v>1</v>
      </c>
      <c r="U25" s="477" t="str">
        <f t="shared" si="4"/>
        <v/>
      </c>
      <c r="V25" s="262"/>
      <c r="W25" s="523"/>
      <c r="X25" s="24" t="str">
        <f t="shared" si="0"/>
        <v>-</v>
      </c>
      <c r="Y25" s="24" t="str">
        <f t="shared" si="1"/>
        <v>-</v>
      </c>
      <c r="Z25" s="24" t="str">
        <f t="shared" si="2"/>
        <v>-</v>
      </c>
      <c r="AA25" s="24" t="str">
        <f t="shared" si="3"/>
        <v>-</v>
      </c>
      <c r="AB25" s="24" t="str">
        <f t="shared" si="5"/>
        <v>-</v>
      </c>
      <c r="AC25" s="126" t="str">
        <f t="shared" si="6"/>
        <v/>
      </c>
      <c r="AD25" s="126" t="str">
        <f t="shared" si="7"/>
        <v/>
      </c>
      <c r="AE25" s="126" t="str">
        <f t="shared" si="8"/>
        <v/>
      </c>
      <c r="AF25" s="126" t="str">
        <f t="shared" si="9"/>
        <v/>
      </c>
      <c r="AG25" s="126" t="str">
        <f t="shared" si="10"/>
        <v/>
      </c>
      <c r="AH25" s="126" t="str">
        <f t="shared" si="11"/>
        <v/>
      </c>
    </row>
    <row r="26" spans="2:36" ht="13.5" customHeight="1" thickBot="1">
      <c r="B26" s="369">
        <v>20</v>
      </c>
      <c r="C26" s="455">
        <f>'1'!C26</f>
        <v>0</v>
      </c>
      <c r="D26" s="384">
        <f>'1'!D26</f>
        <v>0</v>
      </c>
      <c r="E26" s="385">
        <f>'1'!E26</f>
        <v>0</v>
      </c>
      <c r="F26" s="386">
        <f>'1'!F26</f>
        <v>0</v>
      </c>
      <c r="G26" s="155"/>
      <c r="H26" s="156"/>
      <c r="I26" s="212" t="s">
        <v>1</v>
      </c>
      <c r="J26" s="180"/>
      <c r="K26" s="155" t="s">
        <v>1</v>
      </c>
      <c r="L26" s="156" t="s">
        <v>1</v>
      </c>
      <c r="M26" s="155" t="s">
        <v>1</v>
      </c>
      <c r="N26" s="113"/>
      <c r="O26" s="155" t="s">
        <v>1</v>
      </c>
      <c r="P26" s="156" t="s">
        <v>1</v>
      </c>
      <c r="Q26" s="155" t="s">
        <v>1</v>
      </c>
      <c r="R26" s="156"/>
      <c r="S26" s="155" t="s">
        <v>1</v>
      </c>
      <c r="T26" s="156" t="s">
        <v>1</v>
      </c>
      <c r="U26" s="478" t="str">
        <f t="shared" si="4"/>
        <v/>
      </c>
      <c r="V26" s="263"/>
      <c r="W26" s="523"/>
      <c r="X26" s="24" t="str">
        <f t="shared" si="0"/>
        <v>-</v>
      </c>
      <c r="Y26" s="24" t="str">
        <f t="shared" si="1"/>
        <v>-</v>
      </c>
      <c r="Z26" s="24" t="str">
        <f t="shared" si="2"/>
        <v>-</v>
      </c>
      <c r="AA26" s="24" t="str">
        <f t="shared" si="3"/>
        <v>-</v>
      </c>
      <c r="AB26" s="24" t="str">
        <f t="shared" si="5"/>
        <v>-</v>
      </c>
      <c r="AC26" s="126" t="str">
        <f t="shared" si="6"/>
        <v/>
      </c>
      <c r="AD26" s="126" t="str">
        <f t="shared" si="7"/>
        <v/>
      </c>
      <c r="AE26" s="126" t="str">
        <f t="shared" si="8"/>
        <v/>
      </c>
      <c r="AF26" s="126" t="str">
        <f t="shared" si="9"/>
        <v/>
      </c>
      <c r="AG26" s="126" t="str">
        <f t="shared" si="10"/>
        <v/>
      </c>
      <c r="AH26" s="126" t="str">
        <f t="shared" si="11"/>
        <v/>
      </c>
    </row>
    <row r="27" spans="2:36" ht="13.5" customHeight="1"/>
    <row r="28" spans="2:36" ht="13.5" customHeight="1">
      <c r="B28" s="355" t="s">
        <v>103</v>
      </c>
      <c r="C28" s="44" t="str">
        <f>IF(Info!H2='S+L'!$B$1,'S+L'!$B$112,'S+L'!$C$112)</f>
        <v>Please enter a space between &lt; or &gt; and the number!</v>
      </c>
      <c r="W28" s="677"/>
    </row>
    <row r="29" spans="2:36">
      <c r="B29" s="355" t="s">
        <v>104</v>
      </c>
      <c r="C29" s="186" t="str">
        <f>IF(Info!H2='S+L'!$B$1,'S+L'!$B$139,'S+L'!$C$139)</f>
        <v>Log Kow values are applicable to organic compounds only.</v>
      </c>
      <c r="O29" s="45"/>
      <c r="S29" s="45"/>
    </row>
    <row r="30" spans="2:36">
      <c r="B30" s="174"/>
      <c r="C30" s="175"/>
      <c r="D30" s="184"/>
      <c r="E30" s="184"/>
      <c r="O30" s="45"/>
      <c r="S30" s="45"/>
    </row>
    <row r="31" spans="2:36">
      <c r="B31" s="121"/>
      <c r="C31" s="44"/>
      <c r="D31" s="45"/>
      <c r="E31" s="45"/>
      <c r="F31" s="45"/>
    </row>
    <row r="32" spans="2:36">
      <c r="B32" s="121"/>
      <c r="C32" s="44"/>
      <c r="D32" s="45"/>
      <c r="E32" s="45"/>
      <c r="F32" s="45"/>
    </row>
    <row r="33" spans="2:6">
      <c r="B33" s="122"/>
      <c r="C33" s="44"/>
      <c r="D33" s="45"/>
      <c r="E33" s="45"/>
      <c r="F33" s="45"/>
    </row>
    <row r="34" spans="2:6">
      <c r="F34" s="45"/>
    </row>
    <row r="35" spans="2:6">
      <c r="F35" s="45"/>
    </row>
    <row r="36" spans="2:6">
      <c r="F36" s="45"/>
    </row>
    <row r="37" spans="2:6">
      <c r="F37" s="45"/>
    </row>
    <row r="38" spans="2:6">
      <c r="F38" s="45"/>
    </row>
    <row r="39" spans="2:6">
      <c r="F39" s="45"/>
    </row>
    <row r="40" spans="2:6">
      <c r="B40" s="184"/>
      <c r="C40" s="184"/>
      <c r="D40" s="184"/>
      <c r="E40" s="184"/>
      <c r="F40" s="45"/>
    </row>
    <row r="41" spans="2:6">
      <c r="F41" s="45"/>
    </row>
  </sheetData>
  <sheetProtection password="CCE3" sheet="1" objects="1" scenarios="1" selectLockedCells="1"/>
  <mergeCells count="5">
    <mergeCell ref="C7:D7"/>
    <mergeCell ref="Q4:T4"/>
    <mergeCell ref="G3:T3"/>
    <mergeCell ref="I4:L4"/>
    <mergeCell ref="M4:P4"/>
  </mergeCells>
  <phoneticPr fontId="2" type="noConversion"/>
  <conditionalFormatting sqref="U1:W1048576">
    <cfRule type="cellIs" dxfId="80" priority="3" stopIfTrue="1" operator="equal">
      <formula>"a"</formula>
    </cfRule>
    <cfRule type="cellIs" dxfId="79" priority="4" stopIfTrue="1" operator="equal">
      <formula>"r"</formula>
    </cfRule>
  </conditionalFormatting>
  <conditionalFormatting sqref="C3">
    <cfRule type="cellIs" dxfId="78" priority="1" stopIfTrue="1" operator="equal">
      <formula>"a"</formula>
    </cfRule>
    <cfRule type="cellIs" dxfId="77" priority="2" stopIfTrue="1" operator="equal">
      <formula>"r"</formula>
    </cfRule>
  </conditionalFormatting>
  <dataValidations count="6">
    <dataValidation type="list" allowBlank="1" showInputMessage="1" showErrorMessage="1" sqref="O7 R7:T7">
      <formula1>"YES, NO, -"</formula1>
    </dataValidation>
    <dataValidation type="list" allowBlank="1" showInputMessage="1" showErrorMessage="1" sqref="Q7">
      <formula1>"CLOGP, LOGKOW, KOWWIN, SPARC, -"</formula1>
    </dataValidation>
    <dataValidation type="list" allowBlank="1" showInputMessage="1" showErrorMessage="1" sqref="S8:T26 K8:L26 O8:P26">
      <formula1>Auswahl</formula1>
    </dataValidation>
    <dataValidation type="list" allowBlank="1" showInputMessage="1" showErrorMessage="1" sqref="I8:I26">
      <formula1>$AJ$10:$AJ$11</formula1>
    </dataValidation>
    <dataValidation type="list" allowBlank="1" showInputMessage="1" showErrorMessage="1" sqref="M8:M26">
      <formula1>$AJ$7:$AJ$8</formula1>
    </dataValidation>
    <dataValidation type="list" allowBlank="1" showInputMessage="1" showErrorMessage="1" sqref="Q8:Q26">
      <formula1>$AJ$13:$AJ$19</formula1>
    </dataValidation>
  </dataValidations>
  <pageMargins left="0.78740157480314965" right="0.78740157480314965" top="0.98425196850393704" bottom="0.98425196850393704" header="0.51181102362204722" footer="0.51181102362204722"/>
  <pageSetup paperSize="9" scale="64" orientation="landscape" r:id="rId1"/>
  <headerFooter alignWithMargins="0">
    <oddHeader>&amp;CApplication form for the EU Ecolabel 027 for Lubricants</oddHeader>
    <oddFooter>&amp;L&amp;A&amp;C12&amp;R&amp;D</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pageSetUpPr fitToPage="1"/>
  </sheetPr>
  <dimension ref="B1:N50"/>
  <sheetViews>
    <sheetView zoomScaleNormal="100" workbookViewId="0">
      <selection activeCell="H3" sqref="H3:J3"/>
    </sheetView>
  </sheetViews>
  <sheetFormatPr baseColWidth="10" defaultRowHeight="12.75"/>
  <cols>
    <col min="1" max="1" width="2.5703125" style="302" customWidth="1"/>
    <col min="2" max="2" width="4" style="302" bestFit="1" customWidth="1"/>
    <col min="3" max="4" width="11.5703125" style="302" customWidth="1"/>
    <col min="5" max="5" width="37" style="302" customWidth="1"/>
    <col min="6" max="6" width="9" style="302" customWidth="1"/>
    <col min="7" max="7" width="23.28515625" style="302" bestFit="1" customWidth="1"/>
    <col min="8" max="8" width="23.28515625" style="302" customWidth="1"/>
    <col min="9" max="9" width="11.42578125" style="302" customWidth="1"/>
    <col min="10" max="10" width="12" style="302" customWidth="1"/>
    <col min="11" max="11" width="11.5703125" style="302" bestFit="1" customWidth="1"/>
    <col min="12" max="13" width="2.5703125" style="302" customWidth="1"/>
    <col min="14" max="16384" width="11.42578125" style="302"/>
  </cols>
  <sheetData>
    <row r="1" spans="2:14" ht="13.5" customHeight="1">
      <c r="K1" s="66" t="str">
        <f>Info!$K$2</f>
        <v>v 1.0</v>
      </c>
    </row>
    <row r="2" spans="2:14" ht="13.5" customHeight="1">
      <c r="C2" s="16" t="str">
        <f>IF(Info!H2='S+L'!$B$1,'S+L'!$B$49,'S+L'!$C$49)</f>
        <v>Grease?"</v>
      </c>
      <c r="E2" s="16" t="str">
        <f>IF(Info!H2='S+L'!$B$1,'S+L'!$B$50,'S+L'!$C$50)</f>
        <v>Category:</v>
      </c>
    </row>
    <row r="3" spans="2:14" ht="13.5" customHeight="1">
      <c r="C3" s="376" t="str">
        <f>'1'!C3</f>
        <v>r</v>
      </c>
      <c r="E3" s="377" t="str">
        <f>'1'!E3</f>
        <v>TLL</v>
      </c>
      <c r="G3" s="586" t="str">
        <f>IF(Info!H2='S+L'!$B$1,'S+L'!$B$148,'S+L'!$C$148)</f>
        <v>RSPO membership number (Case 2):</v>
      </c>
      <c r="H3" s="853"/>
      <c r="I3" s="705"/>
      <c r="J3" s="854"/>
    </row>
    <row r="4" spans="2:14" ht="25.5" customHeight="1" thickBot="1">
      <c r="C4" s="538" t="str">
        <f>IF(Info!H2='S+L'!$B$1,'S+L'!$B$98,'S+L'!$C$98)</f>
        <v>Ingredients &gt; 0,1% (w/w)</v>
      </c>
    </row>
    <row r="5" spans="2:14" ht="60" customHeight="1">
      <c r="B5" s="4" t="str">
        <f>IF(Info!H2='S+L'!$B$1,'S+L'!$B$53,'S+L'!$C$53)</f>
        <v>No.</v>
      </c>
      <c r="C5" s="5" t="str">
        <f>IF(Info!H2='S+L'!$B$1,'S+L'!$B$39,'S+L'!$C$39)</f>
        <v>CAS No.</v>
      </c>
      <c r="D5" s="5" t="str">
        <f>IF(Info!H2='S+L'!$B$1,'S+L'!$B$40,'S+L'!$C$40)</f>
        <v>EC No.</v>
      </c>
      <c r="E5" s="534" t="str">
        <f>IF(Info!H2='S+L'!$B$1,'S+L'!$B$54,'S+L'!$C$54)</f>
        <v>Substance/Brand name
(as stated on the LuSC-list)
(IUPAC name)</v>
      </c>
      <c r="F5" s="535" t="str">
        <f>IF(Info!H2='S+L'!$B$1,'S+L'!$B$55,'S+L'!$C$55)</f>
        <v>Fraction
present
[% (w/w)]</v>
      </c>
      <c r="G5" s="36" t="str">
        <f>IF(Info!H2='S+L'!$B$1,'S+L'!$B$149,'S+L'!$C$149)</f>
        <v>Source of renew-
able C-atoms
(please choose
or fill in)</v>
      </c>
      <c r="H5" s="53" t="str">
        <f>IF(Info!H2='S+L'!$B$1,'S+L'!$B$150,'S+L'!$C$150)</f>
        <v>If chosen "other"
please enter the
source (e.g. rape
oil, animal fat, ...)</v>
      </c>
      <c r="I5" s="54" t="str">
        <f>IF(Info!H2='S+L'!$B$1,'S+L'!$B$151,'S+L'!$C$151)</f>
        <v>An annex
1 of the
supplier is
attached?</v>
      </c>
      <c r="J5" s="54" t="str">
        <f>IF(Info!H2='S+L'!$B$1,'S+L'!$B$152,'S+L'!$C$152)</f>
        <v>RSPO credit
points are
purchased</v>
      </c>
      <c r="K5" s="273" t="str">
        <f>IF(Info!H2='S+L'!$B$1,'S+L'!$B$153,'S+L'!$C$153)</f>
        <v>Compliance
verification is
attached*</v>
      </c>
      <c r="L5" s="72" t="s">
        <v>247</v>
      </c>
    </row>
    <row r="6" spans="2:14" ht="13.5" customHeight="1" thickBot="1">
      <c r="B6" s="358"/>
      <c r="C6" s="363"/>
      <c r="D6" s="363"/>
      <c r="E6" s="363"/>
      <c r="F6" s="429"/>
      <c r="G6" s="537"/>
      <c r="H6" s="386"/>
      <c r="I6" s="369"/>
      <c r="J6" s="369"/>
      <c r="K6" s="536"/>
      <c r="L6" s="369"/>
    </row>
    <row r="7" spans="2:14" ht="13.5" customHeight="1" thickBot="1">
      <c r="B7" s="359">
        <v>1</v>
      </c>
      <c r="C7" s="851" t="str">
        <f>'1'!C7</f>
        <v>Lubricant:</v>
      </c>
      <c r="D7" s="852"/>
      <c r="E7" s="486">
        <f>'1'!E7</f>
        <v>0</v>
      </c>
      <c r="F7" s="487"/>
      <c r="L7" s="633"/>
      <c r="N7" s="175"/>
    </row>
    <row r="8" spans="2:14" ht="13.5" customHeight="1">
      <c r="B8" s="488">
        <v>2</v>
      </c>
      <c r="C8" s="489">
        <f>'1'!C8</f>
        <v>0</v>
      </c>
      <c r="D8" s="489">
        <f>'1'!D8</f>
        <v>0</v>
      </c>
      <c r="E8" s="490">
        <f>'1'!E8</f>
        <v>0</v>
      </c>
      <c r="F8" s="491">
        <f>'1'!F8</f>
        <v>0</v>
      </c>
      <c r="G8" s="141" t="s">
        <v>1</v>
      </c>
      <c r="H8" s="182"/>
      <c r="I8" s="192" t="s">
        <v>1</v>
      </c>
      <c r="J8" s="192" t="s">
        <v>1</v>
      </c>
      <c r="K8" s="192" t="s">
        <v>1</v>
      </c>
      <c r="L8" s="168"/>
      <c r="N8" s="175"/>
    </row>
    <row r="9" spans="2:14" ht="13.5" customHeight="1">
      <c r="B9" s="361">
        <v>3</v>
      </c>
      <c r="C9" s="492">
        <f>'1'!C9</f>
        <v>0</v>
      </c>
      <c r="D9" s="492">
        <f>'1'!D9</f>
        <v>0</v>
      </c>
      <c r="E9" s="493">
        <f>'1'!E9</f>
        <v>0</v>
      </c>
      <c r="F9" s="494">
        <f>'1'!F9</f>
        <v>0</v>
      </c>
      <c r="G9" s="19" t="s">
        <v>1</v>
      </c>
      <c r="H9" s="97"/>
      <c r="I9" s="546" t="s">
        <v>1</v>
      </c>
      <c r="J9" s="546" t="s">
        <v>1</v>
      </c>
      <c r="K9" s="546" t="s">
        <v>1</v>
      </c>
      <c r="L9" s="150"/>
      <c r="N9" s="175"/>
    </row>
    <row r="10" spans="2:14" ht="13.5" customHeight="1">
      <c r="B10" s="361">
        <v>4</v>
      </c>
      <c r="C10" s="492">
        <f>'1'!C10</f>
        <v>0</v>
      </c>
      <c r="D10" s="492">
        <f>'1'!D10</f>
        <v>0</v>
      </c>
      <c r="E10" s="493">
        <f>'1'!E10</f>
        <v>0</v>
      </c>
      <c r="F10" s="494">
        <f>'1'!F10</f>
        <v>0</v>
      </c>
      <c r="G10" s="19" t="s">
        <v>1</v>
      </c>
      <c r="H10" s="97"/>
      <c r="I10" s="546" t="s">
        <v>1</v>
      </c>
      <c r="J10" s="546" t="s">
        <v>1</v>
      </c>
      <c r="K10" s="546" t="s">
        <v>1</v>
      </c>
      <c r="L10" s="150"/>
      <c r="N10" s="175"/>
    </row>
    <row r="11" spans="2:14" ht="13.5" customHeight="1">
      <c r="B11" s="361">
        <v>5</v>
      </c>
      <c r="C11" s="492">
        <f>'1'!C11</f>
        <v>0</v>
      </c>
      <c r="D11" s="492">
        <f>'1'!D11</f>
        <v>0</v>
      </c>
      <c r="E11" s="493">
        <f>'1'!E11</f>
        <v>0</v>
      </c>
      <c r="F11" s="494">
        <f>'1'!F11</f>
        <v>0</v>
      </c>
      <c r="G11" s="19" t="s">
        <v>1</v>
      </c>
      <c r="H11" s="97"/>
      <c r="I11" s="546" t="s">
        <v>1</v>
      </c>
      <c r="J11" s="546" t="s">
        <v>1</v>
      </c>
      <c r="K11" s="546" t="s">
        <v>1</v>
      </c>
      <c r="L11" s="150"/>
      <c r="N11" s="175"/>
    </row>
    <row r="12" spans="2:14" ht="13.5" customHeight="1">
      <c r="B12" s="361">
        <v>6</v>
      </c>
      <c r="C12" s="492">
        <f>'1'!C12</f>
        <v>0</v>
      </c>
      <c r="D12" s="492">
        <f>'1'!D12</f>
        <v>0</v>
      </c>
      <c r="E12" s="493">
        <f>'1'!E12</f>
        <v>0</v>
      </c>
      <c r="F12" s="494">
        <f>'1'!F12</f>
        <v>0</v>
      </c>
      <c r="G12" s="19" t="s">
        <v>1</v>
      </c>
      <c r="H12" s="97"/>
      <c r="I12" s="546" t="s">
        <v>1</v>
      </c>
      <c r="J12" s="546" t="s">
        <v>1</v>
      </c>
      <c r="K12" s="546" t="s">
        <v>1</v>
      </c>
      <c r="L12" s="150"/>
      <c r="N12" s="175"/>
    </row>
    <row r="13" spans="2:14" ht="13.5" customHeight="1">
      <c r="B13" s="361">
        <v>7</v>
      </c>
      <c r="C13" s="492">
        <f>'1'!C13</f>
        <v>0</v>
      </c>
      <c r="D13" s="492">
        <f>'1'!D13</f>
        <v>0</v>
      </c>
      <c r="E13" s="493">
        <f>'1'!E13</f>
        <v>0</v>
      </c>
      <c r="F13" s="494">
        <f>'1'!F13</f>
        <v>0</v>
      </c>
      <c r="G13" s="19" t="s">
        <v>1</v>
      </c>
      <c r="H13" s="97"/>
      <c r="I13" s="546" t="s">
        <v>1</v>
      </c>
      <c r="J13" s="546" t="s">
        <v>1</v>
      </c>
      <c r="K13" s="546" t="s">
        <v>1</v>
      </c>
      <c r="L13" s="150"/>
      <c r="N13" s="201"/>
    </row>
    <row r="14" spans="2:14" ht="13.5" customHeight="1">
      <c r="B14" s="361">
        <v>8</v>
      </c>
      <c r="C14" s="492">
        <f>'1'!C14</f>
        <v>0</v>
      </c>
      <c r="D14" s="492">
        <f>'1'!D14</f>
        <v>0</v>
      </c>
      <c r="E14" s="493">
        <f>'1'!E14</f>
        <v>0</v>
      </c>
      <c r="F14" s="494">
        <f>'1'!F14</f>
        <v>0</v>
      </c>
      <c r="G14" s="19" t="s">
        <v>1</v>
      </c>
      <c r="H14" s="97"/>
      <c r="I14" s="546" t="s">
        <v>1</v>
      </c>
      <c r="J14" s="546" t="s">
        <v>1</v>
      </c>
      <c r="K14" s="546" t="s">
        <v>1</v>
      </c>
      <c r="L14" s="150"/>
    </row>
    <row r="15" spans="2:14" ht="13.5" customHeight="1">
      <c r="B15" s="361">
        <v>9</v>
      </c>
      <c r="C15" s="492">
        <f>'1'!C15</f>
        <v>0</v>
      </c>
      <c r="D15" s="492">
        <f>'1'!D15</f>
        <v>0</v>
      </c>
      <c r="E15" s="493">
        <f>'1'!E15</f>
        <v>0</v>
      </c>
      <c r="F15" s="494">
        <f>'1'!F15</f>
        <v>0</v>
      </c>
      <c r="G15" s="19" t="s">
        <v>1</v>
      </c>
      <c r="H15" s="97"/>
      <c r="I15" s="546" t="s">
        <v>1</v>
      </c>
      <c r="J15" s="546" t="s">
        <v>1</v>
      </c>
      <c r="K15" s="546" t="s">
        <v>1</v>
      </c>
      <c r="L15" s="150"/>
    </row>
    <row r="16" spans="2:14" ht="13.5" customHeight="1">
      <c r="B16" s="361">
        <v>10</v>
      </c>
      <c r="C16" s="492">
        <f>'1'!C16</f>
        <v>0</v>
      </c>
      <c r="D16" s="492">
        <f>'1'!D16</f>
        <v>0</v>
      </c>
      <c r="E16" s="493">
        <f>'1'!E16</f>
        <v>0</v>
      </c>
      <c r="F16" s="494">
        <f>'1'!F16</f>
        <v>0</v>
      </c>
      <c r="G16" s="19" t="s">
        <v>1</v>
      </c>
      <c r="H16" s="97"/>
      <c r="I16" s="546" t="s">
        <v>1</v>
      </c>
      <c r="J16" s="546" t="s">
        <v>1</v>
      </c>
      <c r="K16" s="546" t="s">
        <v>1</v>
      </c>
      <c r="L16" s="150"/>
    </row>
    <row r="17" spans="2:12" ht="13.5" customHeight="1">
      <c r="B17" s="361">
        <v>11</v>
      </c>
      <c r="C17" s="492">
        <f>'1'!C17</f>
        <v>0</v>
      </c>
      <c r="D17" s="492">
        <f>'1'!D17</f>
        <v>0</v>
      </c>
      <c r="E17" s="493">
        <f>'1'!E17</f>
        <v>0</v>
      </c>
      <c r="F17" s="494">
        <f>'1'!F17</f>
        <v>0</v>
      </c>
      <c r="G17" s="19" t="s">
        <v>1</v>
      </c>
      <c r="H17" s="97"/>
      <c r="I17" s="546" t="s">
        <v>1</v>
      </c>
      <c r="J17" s="546" t="s">
        <v>1</v>
      </c>
      <c r="K17" s="546" t="s">
        <v>1</v>
      </c>
      <c r="L17" s="150"/>
    </row>
    <row r="18" spans="2:12" ht="13.5" customHeight="1">
      <c r="B18" s="361">
        <v>12</v>
      </c>
      <c r="C18" s="492">
        <f>'1'!C18</f>
        <v>0</v>
      </c>
      <c r="D18" s="492">
        <f>'1'!D18</f>
        <v>0</v>
      </c>
      <c r="E18" s="493">
        <f>'1'!E18</f>
        <v>0</v>
      </c>
      <c r="F18" s="494">
        <f>'1'!F18</f>
        <v>0</v>
      </c>
      <c r="G18" s="19" t="s">
        <v>1</v>
      </c>
      <c r="H18" s="97"/>
      <c r="I18" s="546" t="s">
        <v>1</v>
      </c>
      <c r="J18" s="546" t="s">
        <v>1</v>
      </c>
      <c r="K18" s="546" t="s">
        <v>1</v>
      </c>
      <c r="L18" s="150"/>
    </row>
    <row r="19" spans="2:12" ht="13.5" customHeight="1">
      <c r="B19" s="361">
        <v>13</v>
      </c>
      <c r="C19" s="492">
        <f>'1'!C19</f>
        <v>0</v>
      </c>
      <c r="D19" s="492">
        <f>'1'!D19</f>
        <v>0</v>
      </c>
      <c r="E19" s="493">
        <f>'1'!E19</f>
        <v>0</v>
      </c>
      <c r="F19" s="494">
        <f>'1'!F19</f>
        <v>0</v>
      </c>
      <c r="G19" s="19" t="s">
        <v>1</v>
      </c>
      <c r="H19" s="97"/>
      <c r="I19" s="546" t="s">
        <v>1</v>
      </c>
      <c r="J19" s="546" t="s">
        <v>1</v>
      </c>
      <c r="K19" s="546" t="s">
        <v>1</v>
      </c>
      <c r="L19" s="150"/>
    </row>
    <row r="20" spans="2:12" ht="13.5" customHeight="1">
      <c r="B20" s="361">
        <v>14</v>
      </c>
      <c r="C20" s="492">
        <f>'1'!C20</f>
        <v>0</v>
      </c>
      <c r="D20" s="492">
        <f>'1'!D20</f>
        <v>0</v>
      </c>
      <c r="E20" s="493">
        <f>'1'!E20</f>
        <v>0</v>
      </c>
      <c r="F20" s="494">
        <f>'1'!F20</f>
        <v>0</v>
      </c>
      <c r="G20" s="19" t="s">
        <v>1</v>
      </c>
      <c r="H20" s="97"/>
      <c r="I20" s="546" t="s">
        <v>1</v>
      </c>
      <c r="J20" s="546" t="s">
        <v>1</v>
      </c>
      <c r="K20" s="546" t="s">
        <v>1</v>
      </c>
      <c r="L20" s="150"/>
    </row>
    <row r="21" spans="2:12" ht="13.5" customHeight="1">
      <c r="B21" s="361">
        <v>15</v>
      </c>
      <c r="C21" s="492">
        <f>'1'!C21</f>
        <v>0</v>
      </c>
      <c r="D21" s="492">
        <f>'1'!D21</f>
        <v>0</v>
      </c>
      <c r="E21" s="493">
        <f>'1'!E21</f>
        <v>0</v>
      </c>
      <c r="F21" s="494">
        <f>'1'!F21</f>
        <v>0</v>
      </c>
      <c r="G21" s="19" t="s">
        <v>1</v>
      </c>
      <c r="H21" s="97"/>
      <c r="I21" s="546" t="s">
        <v>1</v>
      </c>
      <c r="J21" s="546" t="s">
        <v>1</v>
      </c>
      <c r="K21" s="546" t="s">
        <v>1</v>
      </c>
      <c r="L21" s="150"/>
    </row>
    <row r="22" spans="2:12" ht="13.5" customHeight="1">
      <c r="B22" s="361">
        <v>16</v>
      </c>
      <c r="C22" s="492">
        <f>'1'!C22</f>
        <v>0</v>
      </c>
      <c r="D22" s="492">
        <f>'1'!D22</f>
        <v>0</v>
      </c>
      <c r="E22" s="493">
        <f>'1'!E22</f>
        <v>0</v>
      </c>
      <c r="F22" s="494">
        <f>'1'!F22</f>
        <v>0</v>
      </c>
      <c r="G22" s="19" t="s">
        <v>1</v>
      </c>
      <c r="H22" s="97"/>
      <c r="I22" s="546" t="s">
        <v>1</v>
      </c>
      <c r="J22" s="546" t="s">
        <v>1</v>
      </c>
      <c r="K22" s="546" t="s">
        <v>1</v>
      </c>
      <c r="L22" s="150"/>
    </row>
    <row r="23" spans="2:12" ht="13.5" customHeight="1">
      <c r="B23" s="361">
        <v>17</v>
      </c>
      <c r="C23" s="492">
        <f>'1'!C23</f>
        <v>0</v>
      </c>
      <c r="D23" s="492">
        <f>'1'!D23</f>
        <v>0</v>
      </c>
      <c r="E23" s="493">
        <f>'1'!E23</f>
        <v>0</v>
      </c>
      <c r="F23" s="494">
        <f>'1'!F23</f>
        <v>0</v>
      </c>
      <c r="G23" s="19" t="s">
        <v>1</v>
      </c>
      <c r="H23" s="97"/>
      <c r="I23" s="546" t="s">
        <v>1</v>
      </c>
      <c r="J23" s="546" t="s">
        <v>1</v>
      </c>
      <c r="K23" s="546" t="s">
        <v>1</v>
      </c>
      <c r="L23" s="150"/>
    </row>
    <row r="24" spans="2:12" ht="13.5" customHeight="1">
      <c r="B24" s="361">
        <v>18</v>
      </c>
      <c r="C24" s="492">
        <f>'1'!C24</f>
        <v>0</v>
      </c>
      <c r="D24" s="492">
        <f>'1'!D24</f>
        <v>0</v>
      </c>
      <c r="E24" s="493">
        <f>'1'!E24</f>
        <v>0</v>
      </c>
      <c r="F24" s="494">
        <f>'1'!F24</f>
        <v>0</v>
      </c>
      <c r="G24" s="19" t="s">
        <v>1</v>
      </c>
      <c r="H24" s="97"/>
      <c r="I24" s="546" t="s">
        <v>1</v>
      </c>
      <c r="J24" s="546" t="s">
        <v>1</v>
      </c>
      <c r="K24" s="546" t="s">
        <v>1</v>
      </c>
      <c r="L24" s="150"/>
    </row>
    <row r="25" spans="2:12" ht="13.5" customHeight="1">
      <c r="B25" s="361">
        <v>19</v>
      </c>
      <c r="C25" s="492">
        <f>'1'!C25</f>
        <v>0</v>
      </c>
      <c r="D25" s="492">
        <f>'1'!D25</f>
        <v>0</v>
      </c>
      <c r="E25" s="493">
        <f>'1'!E25</f>
        <v>0</v>
      </c>
      <c r="F25" s="494">
        <f>'1'!F25</f>
        <v>0</v>
      </c>
      <c r="G25" s="19" t="s">
        <v>1</v>
      </c>
      <c r="H25" s="97"/>
      <c r="I25" s="546" t="s">
        <v>1</v>
      </c>
      <c r="J25" s="546" t="s">
        <v>1</v>
      </c>
      <c r="K25" s="546" t="s">
        <v>1</v>
      </c>
      <c r="L25" s="150"/>
    </row>
    <row r="26" spans="2:12" ht="13.5" customHeight="1" thickBot="1">
      <c r="B26" s="362">
        <v>20</v>
      </c>
      <c r="C26" s="495">
        <f>'1'!C26</f>
        <v>0</v>
      </c>
      <c r="D26" s="495">
        <f>'1'!D26</f>
        <v>0</v>
      </c>
      <c r="E26" s="496">
        <f>'1'!E26</f>
        <v>0</v>
      </c>
      <c r="F26" s="497">
        <f>'1'!F26</f>
        <v>0</v>
      </c>
      <c r="G26" s="153" t="s">
        <v>1</v>
      </c>
      <c r="H26" s="113"/>
      <c r="I26" s="547" t="s">
        <v>1</v>
      </c>
      <c r="J26" s="547" t="s">
        <v>1</v>
      </c>
      <c r="K26" s="547" t="s">
        <v>1</v>
      </c>
      <c r="L26" s="157"/>
    </row>
    <row r="27" spans="2:12" ht="13.5" customHeight="1"/>
    <row r="28" spans="2:12">
      <c r="B28" s="123" t="s">
        <v>103</v>
      </c>
      <c r="C28" s="44" t="str">
        <f>IF(Info!H2='S+L'!$B$1,'S+L'!$B$154,'S+L'!$C$154)</f>
        <v xml:space="preserve">For palm oil and palm kernel oil derivatives, the amounts of RSPO credits purchased and claimed in the RSPO PalmTrace system during the most recent annual trading period shall be provided. </v>
      </c>
      <c r="D28" s="45"/>
      <c r="E28" s="45"/>
      <c r="F28" s="45"/>
    </row>
    <row r="29" spans="2:12">
      <c r="B29" s="122"/>
      <c r="C29" s="44" t="str">
        <f>IF(Info!H2='S+L'!$B$1,'S+L'!$B$155,'S+L'!$C$155)</f>
        <v>See User Manual for further information.</v>
      </c>
      <c r="D29" s="45"/>
      <c r="E29" s="45"/>
      <c r="F29" s="45"/>
    </row>
    <row r="30" spans="2:12">
      <c r="B30" s="122"/>
      <c r="C30" s="175" t="str">
        <f>IF(Info!H2='S+L'!$B$1,'S+L'!$B$156,'S+L'!$C$156)</f>
        <v>Case 1: For all substances CoC certificates are available: Annex 1 and invoices that proof that you bought enough amounts of those substances to produce your EU Ecolabel product.</v>
      </c>
      <c r="F30" s="45"/>
    </row>
    <row r="31" spans="2:12">
      <c r="B31" s="121"/>
      <c r="C31" s="175" t="str">
        <f>IF(Info!H2='S+L'!$B$1,'S+L'!$B$157,'S+L'!$C$157)</f>
        <v>Case 2: The substances are not certified: A calculation that shows that you bought and redeemed enough RSPO credits to produce the EU Ecolabel products.</v>
      </c>
      <c r="F31" s="45"/>
    </row>
    <row r="32" spans="2:12">
      <c r="B32" s="121"/>
      <c r="F32" s="45"/>
    </row>
    <row r="33" spans="2:6">
      <c r="B33" s="122"/>
      <c r="F33" s="45"/>
    </row>
    <row r="34" spans="2:6">
      <c r="B34" s="121"/>
      <c r="F34" s="45"/>
    </row>
    <row r="35" spans="2:6">
      <c r="B35" s="121"/>
      <c r="F35" s="45"/>
    </row>
    <row r="36" spans="2:6">
      <c r="B36" s="121"/>
      <c r="F36" s="45"/>
    </row>
    <row r="37" spans="2:6">
      <c r="B37" s="122"/>
      <c r="F37" s="45"/>
    </row>
    <row r="38" spans="2:6">
      <c r="B38" s="122"/>
      <c r="C38" s="44"/>
      <c r="D38" s="45"/>
      <c r="E38" s="45"/>
      <c r="F38" s="45"/>
    </row>
    <row r="39" spans="2:6">
      <c r="B39" s="121"/>
      <c r="C39" s="44"/>
      <c r="D39" s="45"/>
      <c r="E39" s="45"/>
      <c r="F39" s="45"/>
    </row>
    <row r="40" spans="2:6">
      <c r="B40" s="122"/>
      <c r="C40" s="44"/>
      <c r="D40" s="45"/>
      <c r="E40" s="45"/>
      <c r="F40" s="45"/>
    </row>
    <row r="41" spans="2:6">
      <c r="B41" s="121"/>
      <c r="C41" s="44"/>
      <c r="D41" s="45"/>
      <c r="E41" s="45"/>
      <c r="F41" s="45"/>
    </row>
    <row r="42" spans="2:6">
      <c r="B42" s="122"/>
      <c r="C42" s="44"/>
      <c r="D42" s="45"/>
      <c r="E42" s="45"/>
      <c r="F42" s="45"/>
    </row>
    <row r="43" spans="2:6">
      <c r="C43" s="44"/>
      <c r="D43" s="45"/>
      <c r="E43" s="45"/>
    </row>
    <row r="44" spans="2:6">
      <c r="C44" s="44"/>
      <c r="D44" s="45"/>
      <c r="E44" s="45"/>
    </row>
    <row r="45" spans="2:6">
      <c r="C45" s="44"/>
      <c r="D45" s="45"/>
      <c r="E45" s="45"/>
    </row>
    <row r="46" spans="2:6">
      <c r="C46" s="44"/>
      <c r="D46" s="45"/>
      <c r="E46" s="45"/>
    </row>
    <row r="47" spans="2:6">
      <c r="C47" s="124"/>
      <c r="D47" s="45"/>
      <c r="E47" s="45"/>
    </row>
    <row r="48" spans="2:6">
      <c r="C48" s="44"/>
      <c r="D48" s="45"/>
      <c r="E48" s="45"/>
    </row>
    <row r="49" spans="3:5">
      <c r="C49" s="44"/>
      <c r="D49" s="45"/>
      <c r="E49" s="45"/>
    </row>
    <row r="50" spans="3:5">
      <c r="C50" s="44"/>
      <c r="D50" s="45"/>
      <c r="E50" s="45"/>
    </row>
  </sheetData>
  <sheetProtection password="CCE3" sheet="1" objects="1" scenarios="1" selectLockedCells="1"/>
  <mergeCells count="2">
    <mergeCell ref="C7:D7"/>
    <mergeCell ref="H3:J3"/>
  </mergeCells>
  <conditionalFormatting sqref="L1:L1048576">
    <cfRule type="cellIs" dxfId="76" priority="5" stopIfTrue="1" operator="equal">
      <formula>"a"</formula>
    </cfRule>
    <cfRule type="cellIs" dxfId="75" priority="6" stopIfTrue="1" operator="equal">
      <formula>"r"</formula>
    </cfRule>
  </conditionalFormatting>
  <conditionalFormatting sqref="C3">
    <cfRule type="cellIs" dxfId="74" priority="1" stopIfTrue="1" operator="equal">
      <formula>"a"</formula>
    </cfRule>
    <cfRule type="cellIs" dxfId="73" priority="2" stopIfTrue="1" operator="equal">
      <formula>"r"</formula>
    </cfRule>
  </conditionalFormatting>
  <dataValidations count="2">
    <dataValidation type="list" allowBlank="1" showInputMessage="1" showErrorMessage="1" sqref="G8:G26">
      <formula1>Herkunft</formula1>
    </dataValidation>
    <dataValidation type="list" allowBlank="1" showInputMessage="1" showErrorMessage="1" sqref="I8:K26">
      <formula1>Auswahl</formula1>
    </dataValidation>
  </dataValidations>
  <pageMargins left="0.78740157480314965" right="0.78740157480314965" top="0.98425196850393704" bottom="0.98425196850393704" header="0.51181102362204722" footer="0.51181102362204722"/>
  <pageSetup paperSize="9" scale="79" orientation="landscape" r:id="rId1"/>
  <headerFooter alignWithMargins="0">
    <oddHeader>&amp;CApplication form for the EU Ecolabel 027 for Lubricants</oddHeader>
    <oddFooter>&amp;L&amp;A&amp;C13&amp;R&amp;D</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pageSetUpPr fitToPage="1"/>
  </sheetPr>
  <dimension ref="B1:S50"/>
  <sheetViews>
    <sheetView zoomScaleNormal="100" workbookViewId="0">
      <selection activeCell="K7" sqref="K7"/>
    </sheetView>
  </sheetViews>
  <sheetFormatPr baseColWidth="10" defaultRowHeight="12.75" outlineLevelCol="1"/>
  <cols>
    <col min="1" max="1" width="2.5703125" style="302" customWidth="1"/>
    <col min="2" max="2" width="4" style="302" bestFit="1" customWidth="1"/>
    <col min="3" max="4" width="11.5703125" style="302" customWidth="1"/>
    <col min="5" max="5" width="37" style="302" customWidth="1"/>
    <col min="6" max="6" width="9" style="302" customWidth="1"/>
    <col min="7" max="7" width="12.140625" style="302" bestFit="1" customWidth="1"/>
    <col min="8" max="8" width="14.28515625" style="302" bestFit="1" customWidth="1"/>
    <col min="9" max="9" width="12.7109375" style="302" bestFit="1" customWidth="1"/>
    <col min="10" max="10" width="10.5703125" style="302" bestFit="1" customWidth="1"/>
    <col min="11" max="11" width="10.5703125" style="302" customWidth="1"/>
    <col min="12" max="12" width="8.7109375" style="302" bestFit="1" customWidth="1"/>
    <col min="13" max="13" width="8" style="302" customWidth="1"/>
    <col min="14" max="14" width="23.85546875" style="302" bestFit="1" customWidth="1"/>
    <col min="15" max="15" width="5.28515625" style="302" customWidth="1"/>
    <col min="16" max="17" width="2.5703125" style="302" customWidth="1"/>
    <col min="18" max="18" width="11.42578125" style="302" hidden="1" customWidth="1" outlineLevel="1"/>
    <col min="19" max="19" width="11.42578125" style="302" collapsed="1"/>
    <col min="20" max="16384" width="11.42578125" style="302"/>
  </cols>
  <sheetData>
    <row r="1" spans="2:18" ht="13.5" customHeight="1">
      <c r="O1" s="66" t="str">
        <f>Info!$K$2</f>
        <v>v 1.0</v>
      </c>
    </row>
    <row r="2" spans="2:18" ht="13.5" customHeight="1">
      <c r="C2" s="16" t="str">
        <f>IF(Info!H2='S+L'!$B$1,'S+L'!$B$49,'S+L'!$C$49)</f>
        <v>Grease?"</v>
      </c>
      <c r="E2" s="16" t="str">
        <f>IF(Info!H2='S+L'!$B$1,'S+L'!$B$50,'S+L'!$C$50)</f>
        <v>Category:</v>
      </c>
    </row>
    <row r="3" spans="2:18" ht="13.5" customHeight="1" thickBot="1">
      <c r="C3" s="376" t="str">
        <f>'1'!C3</f>
        <v>r</v>
      </c>
      <c r="E3" s="377" t="str">
        <f>'1'!E3</f>
        <v>TLL</v>
      </c>
    </row>
    <row r="4" spans="2:18" ht="25.5" customHeight="1" thickBot="1">
      <c r="C4" s="304" t="str">
        <f>IF(Info!H2='S+L'!$B$1,'S+L'!$B$98,'S+L'!$C$98)</f>
        <v>Ingredients &gt; 0,1% (w/w)</v>
      </c>
      <c r="G4" s="785" t="str">
        <f>IF(Info!H2='S+L'!$B$1,'S+L'!$B$140,'S+L'!$C$140)</f>
        <v>Renewable ingredents precentage</v>
      </c>
      <c r="H4" s="786"/>
      <c r="I4" s="786"/>
      <c r="J4" s="786"/>
      <c r="K4" s="786"/>
      <c r="L4" s="786"/>
      <c r="M4" s="787"/>
      <c r="N4" s="16"/>
    </row>
    <row r="5" spans="2:18" ht="60" customHeight="1">
      <c r="B5" s="4" t="str">
        <f>IF(Info!H2='S+L'!$B$1,'S+L'!$B$53,'S+L'!$C$53)</f>
        <v>No.</v>
      </c>
      <c r="C5" s="5" t="str">
        <f>IF(Info!H2='S+L'!$B$1,'S+L'!$B$39,'S+L'!$C$39)</f>
        <v>CAS No.</v>
      </c>
      <c r="D5" s="5" t="str">
        <f>IF(Info!H2='S+L'!$B$1,'S+L'!$B$40,'S+L'!$C$40)</f>
        <v>EC No.</v>
      </c>
      <c r="E5" s="292" t="str">
        <f>IF(Info!H2='S+L'!$B$1,'S+L'!$B$54,'S+L'!$C$54)</f>
        <v>Substance/Brand name
(as stated on the LuSC-list)
(IUPAC name)</v>
      </c>
      <c r="F5" s="291" t="str">
        <f>IF(Info!H2='S+L'!$B$1,'S+L'!$B$55,'S+L'!$C$55)</f>
        <v>Fraction
present
[% (w/w)]</v>
      </c>
      <c r="G5" s="59" t="str">
        <f>IF(Info!H2='S+L'!$B$1,'S+L'!$B$141,'S+L'!$C$141)</f>
        <v>Number of
total C-atoms
[% or amount]</v>
      </c>
      <c r="H5" s="266" t="str">
        <f>IF(Info!H2='S+L'!$B$1,'S+L'!$B$142,'S+L'!$C$142)</f>
        <v>Number of
renewable
C-atoms
[% or amount]</v>
      </c>
      <c r="I5" s="266" t="str">
        <f>IF(Info!H2='S+L'!$B$1,'S+L'!$B$143,'S+L'!$C$143)</f>
        <v>Fraction in
the substance
[% or amount]</v>
      </c>
      <c r="J5" s="267" t="str">
        <f>IF(Info!H2='S+L'!$B$1,'S+L'!$B$144,'S+L'!$C$144)</f>
        <v>Total
fraction
present
(calculated)</v>
      </c>
      <c r="K5" s="267" t="str">
        <f>IF(Info!H2='S+L'!$B$1,'S+L'!$B$145,'S+L'!$C$145)</f>
        <v>Total
fraction
present
(messured)</v>
      </c>
      <c r="L5" s="519" t="str">
        <f>IF(Info!H2='S+L'!$B$1,'S+L'!$B$146,'S+L'!$C$146)</f>
        <v>≥ Limit
[% (w/w)]</v>
      </c>
      <c r="M5" s="268" t="str">
        <f>IF(Info!H2='S+L'!$B$1,'S+L'!$B$113,'S+L'!$C$113)</f>
        <v>Re-
sult</v>
      </c>
      <c r="N5" s="269" t="str">
        <f>IF(Info!H2='S+L'!$B$1,'S+L'!$B$147,'S+L'!$C$147)</f>
        <v>Test
protocol</v>
      </c>
      <c r="O5" s="38" t="str">
        <f>IF(Info!H2='S+L'!$B$1,'S+L'!$B$110,'S+L'!$C$110)</f>
        <v>Document
attached</v>
      </c>
      <c r="P5" s="72" t="s">
        <v>247</v>
      </c>
    </row>
    <row r="6" spans="2:18" ht="13.5" customHeight="1" thickBot="1">
      <c r="B6" s="358"/>
      <c r="C6" s="363"/>
      <c r="D6" s="363"/>
      <c r="E6" s="363"/>
      <c r="F6" s="365"/>
      <c r="G6" s="358"/>
      <c r="H6" s="363"/>
      <c r="I6" s="363"/>
      <c r="J6" s="378"/>
      <c r="K6" s="369"/>
      <c r="L6" s="362"/>
      <c r="M6" s="429"/>
      <c r="N6" s="369"/>
      <c r="O6" s="369"/>
      <c r="P6" s="369"/>
    </row>
    <row r="7" spans="2:18" ht="13.5" customHeight="1" thickBot="1">
      <c r="B7" s="359">
        <v>1</v>
      </c>
      <c r="C7" s="851" t="str">
        <f>'1'!C7</f>
        <v>Lubricant:</v>
      </c>
      <c r="D7" s="852"/>
      <c r="E7" s="486">
        <f>'1'!E7</f>
        <v>0</v>
      </c>
      <c r="F7" s="487"/>
      <c r="G7" s="187"/>
      <c r="H7" s="187"/>
      <c r="I7" s="188"/>
      <c r="J7" s="499">
        <f>IF(L28=0,0,(100/L28*J28))</f>
        <v>0</v>
      </c>
      <c r="K7" s="265"/>
      <c r="L7" s="498">
        <v>25</v>
      </c>
      <c r="M7" s="396" t="str">
        <f>IF(K7=0,"",(IF(K7&gt;=L7,"a","r")))</f>
        <v/>
      </c>
      <c r="N7" s="270" t="s">
        <v>1</v>
      </c>
      <c r="O7" s="192" t="s">
        <v>1</v>
      </c>
      <c r="P7" s="530"/>
      <c r="R7" s="304" t="s">
        <v>478</v>
      </c>
    </row>
    <row r="8" spans="2:18" ht="13.5" customHeight="1">
      <c r="B8" s="488">
        <v>2</v>
      </c>
      <c r="C8" s="489">
        <f>'1'!C8</f>
        <v>0</v>
      </c>
      <c r="D8" s="489">
        <f>'1'!D8</f>
        <v>0</v>
      </c>
      <c r="E8" s="490">
        <f>'1'!E8</f>
        <v>0</v>
      </c>
      <c r="F8" s="491">
        <f>'1'!F8</f>
        <v>0</v>
      </c>
      <c r="G8" s="189"/>
      <c r="H8" s="190"/>
      <c r="I8" s="503" t="str">
        <f>IF(G8=0,"-",IF(G8="","-",IF(H8=0,0,H8/G8*100)))</f>
        <v>-</v>
      </c>
      <c r="J8" s="500" t="str">
        <f>IF(I8="-","-",IF(I8&gt;100,"-",F8/100*I8))</f>
        <v>-</v>
      </c>
      <c r="K8" s="264"/>
      <c r="L8" s="191" t="str">
        <f>IF(J8="-","-",F8)</f>
        <v>-</v>
      </c>
      <c r="M8" s="39" t="str">
        <f>IF(AND(G8="",H8=""),"",IF(AND(G8&gt;0,H8=""),"!",IF(I8="-","",IF(I8&gt;100,"!",""))))</f>
        <v/>
      </c>
      <c r="N8" s="39"/>
      <c r="O8" s="528"/>
      <c r="P8" s="168"/>
      <c r="R8" s="175" t="s">
        <v>492</v>
      </c>
    </row>
    <row r="9" spans="2:18" ht="13.5" customHeight="1">
      <c r="B9" s="361">
        <v>3</v>
      </c>
      <c r="C9" s="492">
        <f>'1'!C9</f>
        <v>0</v>
      </c>
      <c r="D9" s="492">
        <f>'1'!D9</f>
        <v>0</v>
      </c>
      <c r="E9" s="493">
        <f>'1'!E9</f>
        <v>0</v>
      </c>
      <c r="F9" s="494">
        <f>'1'!F9</f>
        <v>0</v>
      </c>
      <c r="G9" s="193"/>
      <c r="H9" s="194"/>
      <c r="I9" s="504" t="str">
        <f t="shared" ref="I9:I26" si="0">IF(G9=0,"-",IF(G9="","-",IF(H9=0,0,H9/G9*100)))</f>
        <v>-</v>
      </c>
      <c r="J9" s="501" t="str">
        <f t="shared" ref="J9:J26" si="1">IF(I9="-","-",IF(I9&gt;100,"-",F9/100*I9))</f>
        <v>-</v>
      </c>
      <c r="K9" s="264"/>
      <c r="L9" s="191" t="str">
        <f>IF(J9="-","-",F9)</f>
        <v>-</v>
      </c>
      <c r="M9" s="39" t="str">
        <f t="shared" ref="M9:M11" si="2">IF(AND(G9="",H9=""),"",IF(AND(G9&gt;0,H9=""),"!",IF(I9="-","",IF(I9&gt;100,"!",""))))</f>
        <v/>
      </c>
      <c r="N9" s="39"/>
      <c r="O9" s="529"/>
      <c r="P9" s="150"/>
      <c r="R9" s="175" t="s">
        <v>493</v>
      </c>
    </row>
    <row r="10" spans="2:18" ht="13.5" customHeight="1">
      <c r="B10" s="361">
        <v>4</v>
      </c>
      <c r="C10" s="492">
        <f>'1'!C10</f>
        <v>0</v>
      </c>
      <c r="D10" s="492">
        <f>'1'!D10</f>
        <v>0</v>
      </c>
      <c r="E10" s="493">
        <f>'1'!E10</f>
        <v>0</v>
      </c>
      <c r="F10" s="494">
        <f>'1'!F10</f>
        <v>0</v>
      </c>
      <c r="G10" s="193"/>
      <c r="H10" s="194"/>
      <c r="I10" s="504" t="str">
        <f t="shared" si="0"/>
        <v>-</v>
      </c>
      <c r="J10" s="501" t="str">
        <f t="shared" si="1"/>
        <v>-</v>
      </c>
      <c r="K10" s="264"/>
      <c r="L10" s="191" t="str">
        <f t="shared" ref="L10:L26" si="3">IF(J10="-","-",F10)</f>
        <v>-</v>
      </c>
      <c r="M10" s="39" t="str">
        <f t="shared" si="2"/>
        <v/>
      </c>
      <c r="N10" s="39"/>
      <c r="O10" s="529"/>
      <c r="P10" s="150"/>
      <c r="R10" s="175" t="s">
        <v>494</v>
      </c>
    </row>
    <row r="11" spans="2:18" ht="13.5" customHeight="1">
      <c r="B11" s="361">
        <v>5</v>
      </c>
      <c r="C11" s="492">
        <f>'1'!C11</f>
        <v>0</v>
      </c>
      <c r="D11" s="492">
        <f>'1'!D11</f>
        <v>0</v>
      </c>
      <c r="E11" s="493">
        <f>'1'!E11</f>
        <v>0</v>
      </c>
      <c r="F11" s="494">
        <f>'1'!F11</f>
        <v>0</v>
      </c>
      <c r="G11" s="193"/>
      <c r="H11" s="194"/>
      <c r="I11" s="504" t="str">
        <f t="shared" si="0"/>
        <v>-</v>
      </c>
      <c r="J11" s="501" t="str">
        <f t="shared" si="1"/>
        <v>-</v>
      </c>
      <c r="K11" s="264"/>
      <c r="L11" s="191" t="str">
        <f t="shared" si="3"/>
        <v>-</v>
      </c>
      <c r="M11" s="39" t="str">
        <f t="shared" si="2"/>
        <v/>
      </c>
      <c r="N11" s="39"/>
      <c r="O11" s="529"/>
      <c r="P11" s="150"/>
      <c r="R11" s="175" t="s">
        <v>495</v>
      </c>
    </row>
    <row r="12" spans="2:18" ht="13.5" customHeight="1">
      <c r="B12" s="361">
        <v>6</v>
      </c>
      <c r="C12" s="492">
        <f>'1'!C12</f>
        <v>0</v>
      </c>
      <c r="D12" s="492">
        <f>'1'!D12</f>
        <v>0</v>
      </c>
      <c r="E12" s="493">
        <f>'1'!E12</f>
        <v>0</v>
      </c>
      <c r="F12" s="494">
        <f>'1'!F12</f>
        <v>0</v>
      </c>
      <c r="G12" s="193"/>
      <c r="H12" s="194"/>
      <c r="I12" s="504" t="str">
        <f>IF(G12=0,"-",IF(G12="","-",IF(H12=0,0,H12/G12*100)))</f>
        <v>-</v>
      </c>
      <c r="J12" s="501" t="str">
        <f t="shared" si="1"/>
        <v>-</v>
      </c>
      <c r="K12" s="264"/>
      <c r="L12" s="191" t="str">
        <f t="shared" si="3"/>
        <v>-</v>
      </c>
      <c r="M12" s="39" t="str">
        <f>IF(AND(G12="",H12=""),"",IF(AND(G12&gt;0,H12=""),"!",IF(I12="-","",IF(I12&gt;100,"!",""))))</f>
        <v/>
      </c>
      <c r="N12" s="39"/>
      <c r="O12" s="529"/>
      <c r="P12" s="150"/>
      <c r="R12" s="175" t="s">
        <v>496</v>
      </c>
    </row>
    <row r="13" spans="2:18" ht="13.5" customHeight="1">
      <c r="B13" s="361">
        <v>7</v>
      </c>
      <c r="C13" s="492">
        <f>'1'!C13</f>
        <v>0</v>
      </c>
      <c r="D13" s="492">
        <f>'1'!D13</f>
        <v>0</v>
      </c>
      <c r="E13" s="493">
        <f>'1'!E13</f>
        <v>0</v>
      </c>
      <c r="F13" s="494">
        <f>'1'!F13</f>
        <v>0</v>
      </c>
      <c r="G13" s="193"/>
      <c r="H13" s="194"/>
      <c r="I13" s="504" t="str">
        <f t="shared" si="0"/>
        <v>-</v>
      </c>
      <c r="J13" s="501" t="str">
        <f t="shared" si="1"/>
        <v>-</v>
      </c>
      <c r="K13" s="264"/>
      <c r="L13" s="191" t="str">
        <f t="shared" si="3"/>
        <v>-</v>
      </c>
      <c r="M13" s="39" t="str">
        <f t="shared" ref="M13:M26" si="4">IF(AND(G13="",H13=""),"",IF(AND(G13&gt;0,H13=""),"!",IF(I13="-","",IF(I13&gt;100,"!",""))))</f>
        <v/>
      </c>
      <c r="N13" s="39"/>
      <c r="O13" s="529"/>
      <c r="P13" s="150"/>
      <c r="R13" s="175" t="s">
        <v>225</v>
      </c>
    </row>
    <row r="14" spans="2:18" ht="13.5" customHeight="1">
      <c r="B14" s="361">
        <v>8</v>
      </c>
      <c r="C14" s="492">
        <f>'1'!C14</f>
        <v>0</v>
      </c>
      <c r="D14" s="492">
        <f>'1'!D14</f>
        <v>0</v>
      </c>
      <c r="E14" s="493">
        <f>'1'!E14</f>
        <v>0</v>
      </c>
      <c r="F14" s="494">
        <f>'1'!F14</f>
        <v>0</v>
      </c>
      <c r="G14" s="193"/>
      <c r="H14" s="194"/>
      <c r="I14" s="504" t="str">
        <f t="shared" si="0"/>
        <v>-</v>
      </c>
      <c r="J14" s="501" t="str">
        <f t="shared" si="1"/>
        <v>-</v>
      </c>
      <c r="K14" s="264"/>
      <c r="L14" s="191" t="str">
        <f t="shared" si="3"/>
        <v>-</v>
      </c>
      <c r="M14" s="39" t="str">
        <f t="shared" si="4"/>
        <v/>
      </c>
      <c r="N14" s="39"/>
      <c r="O14" s="529"/>
      <c r="P14" s="150"/>
      <c r="R14" s="201" t="s">
        <v>1</v>
      </c>
    </row>
    <row r="15" spans="2:18" ht="13.5" customHeight="1">
      <c r="B15" s="361">
        <v>9</v>
      </c>
      <c r="C15" s="492">
        <f>'1'!C15</f>
        <v>0</v>
      </c>
      <c r="D15" s="492">
        <f>'1'!D15</f>
        <v>0</v>
      </c>
      <c r="E15" s="493">
        <f>'1'!E15</f>
        <v>0</v>
      </c>
      <c r="F15" s="494">
        <f>'1'!F15</f>
        <v>0</v>
      </c>
      <c r="G15" s="193"/>
      <c r="H15" s="194"/>
      <c r="I15" s="504" t="str">
        <f t="shared" si="0"/>
        <v>-</v>
      </c>
      <c r="J15" s="501" t="str">
        <f t="shared" si="1"/>
        <v>-</v>
      </c>
      <c r="K15" s="264"/>
      <c r="L15" s="191" t="str">
        <f t="shared" si="3"/>
        <v>-</v>
      </c>
      <c r="M15" s="39" t="str">
        <f t="shared" si="4"/>
        <v/>
      </c>
      <c r="N15" s="39"/>
      <c r="O15" s="529"/>
      <c r="P15" s="150"/>
      <c r="R15" s="24"/>
    </row>
    <row r="16" spans="2:18" ht="13.5" customHeight="1">
      <c r="B16" s="361">
        <v>10</v>
      </c>
      <c r="C16" s="492">
        <f>'1'!C16</f>
        <v>0</v>
      </c>
      <c r="D16" s="492">
        <f>'1'!D16</f>
        <v>0</v>
      </c>
      <c r="E16" s="493">
        <f>'1'!E16</f>
        <v>0</v>
      </c>
      <c r="F16" s="494">
        <f>'1'!F16</f>
        <v>0</v>
      </c>
      <c r="G16" s="193"/>
      <c r="H16" s="194"/>
      <c r="I16" s="504" t="str">
        <f t="shared" si="0"/>
        <v>-</v>
      </c>
      <c r="J16" s="501" t="str">
        <f t="shared" si="1"/>
        <v>-</v>
      </c>
      <c r="K16" s="264"/>
      <c r="L16" s="191" t="str">
        <f t="shared" si="3"/>
        <v>-</v>
      </c>
      <c r="M16" s="39" t="str">
        <f t="shared" si="4"/>
        <v/>
      </c>
      <c r="N16" s="39"/>
      <c r="O16" s="529"/>
      <c r="P16" s="150"/>
    </row>
    <row r="17" spans="2:16" ht="13.5" customHeight="1">
      <c r="B17" s="361">
        <v>11</v>
      </c>
      <c r="C17" s="492">
        <f>'1'!C17</f>
        <v>0</v>
      </c>
      <c r="D17" s="492">
        <f>'1'!D17</f>
        <v>0</v>
      </c>
      <c r="E17" s="493">
        <f>'1'!E17</f>
        <v>0</v>
      </c>
      <c r="F17" s="494">
        <f>'1'!F17</f>
        <v>0</v>
      </c>
      <c r="G17" s="193"/>
      <c r="H17" s="194"/>
      <c r="I17" s="504" t="str">
        <f t="shared" si="0"/>
        <v>-</v>
      </c>
      <c r="J17" s="501" t="str">
        <f t="shared" si="1"/>
        <v>-</v>
      </c>
      <c r="K17" s="264"/>
      <c r="L17" s="191" t="str">
        <f t="shared" si="3"/>
        <v>-</v>
      </c>
      <c r="M17" s="39" t="str">
        <f t="shared" si="4"/>
        <v/>
      </c>
      <c r="N17" s="39"/>
      <c r="O17" s="529"/>
      <c r="P17" s="150"/>
    </row>
    <row r="18" spans="2:16" ht="13.5" customHeight="1">
      <c r="B18" s="361">
        <v>12</v>
      </c>
      <c r="C18" s="492">
        <f>'1'!C18</f>
        <v>0</v>
      </c>
      <c r="D18" s="492">
        <f>'1'!D18</f>
        <v>0</v>
      </c>
      <c r="E18" s="493">
        <f>'1'!E18</f>
        <v>0</v>
      </c>
      <c r="F18" s="494">
        <f>'1'!F18</f>
        <v>0</v>
      </c>
      <c r="G18" s="193"/>
      <c r="H18" s="194"/>
      <c r="I18" s="504" t="str">
        <f t="shared" si="0"/>
        <v>-</v>
      </c>
      <c r="J18" s="501" t="str">
        <f t="shared" si="1"/>
        <v>-</v>
      </c>
      <c r="K18" s="264"/>
      <c r="L18" s="191" t="str">
        <f t="shared" si="3"/>
        <v>-</v>
      </c>
      <c r="M18" s="39" t="str">
        <f t="shared" si="4"/>
        <v/>
      </c>
      <c r="N18" s="39"/>
      <c r="O18" s="529"/>
      <c r="P18" s="150"/>
    </row>
    <row r="19" spans="2:16" ht="13.5" customHeight="1">
      <c r="B19" s="361">
        <v>13</v>
      </c>
      <c r="C19" s="492">
        <f>'1'!C19</f>
        <v>0</v>
      </c>
      <c r="D19" s="492">
        <f>'1'!D19</f>
        <v>0</v>
      </c>
      <c r="E19" s="493">
        <f>'1'!E19</f>
        <v>0</v>
      </c>
      <c r="F19" s="494">
        <f>'1'!F19</f>
        <v>0</v>
      </c>
      <c r="G19" s="193"/>
      <c r="H19" s="194"/>
      <c r="I19" s="504" t="str">
        <f t="shared" si="0"/>
        <v>-</v>
      </c>
      <c r="J19" s="501" t="str">
        <f t="shared" si="1"/>
        <v>-</v>
      </c>
      <c r="K19" s="264"/>
      <c r="L19" s="191" t="str">
        <f t="shared" si="3"/>
        <v>-</v>
      </c>
      <c r="M19" s="39" t="str">
        <f t="shared" si="4"/>
        <v/>
      </c>
      <c r="N19" s="39"/>
      <c r="O19" s="529"/>
      <c r="P19" s="150"/>
    </row>
    <row r="20" spans="2:16" ht="13.5" customHeight="1">
      <c r="B20" s="361">
        <v>14</v>
      </c>
      <c r="C20" s="492">
        <f>'1'!C20</f>
        <v>0</v>
      </c>
      <c r="D20" s="492">
        <f>'1'!D20</f>
        <v>0</v>
      </c>
      <c r="E20" s="493">
        <f>'1'!E20</f>
        <v>0</v>
      </c>
      <c r="F20" s="494">
        <f>'1'!F20</f>
        <v>0</v>
      </c>
      <c r="G20" s="193"/>
      <c r="H20" s="194"/>
      <c r="I20" s="504" t="str">
        <f t="shared" si="0"/>
        <v>-</v>
      </c>
      <c r="J20" s="501" t="str">
        <f t="shared" si="1"/>
        <v>-</v>
      </c>
      <c r="K20" s="264"/>
      <c r="L20" s="191" t="str">
        <f t="shared" si="3"/>
        <v>-</v>
      </c>
      <c r="M20" s="39" t="str">
        <f t="shared" si="4"/>
        <v/>
      </c>
      <c r="N20" s="39"/>
      <c r="O20" s="529"/>
      <c r="P20" s="150"/>
    </row>
    <row r="21" spans="2:16" ht="13.5" customHeight="1">
      <c r="B21" s="361">
        <v>15</v>
      </c>
      <c r="C21" s="492">
        <f>'1'!C21</f>
        <v>0</v>
      </c>
      <c r="D21" s="492">
        <f>'1'!D21</f>
        <v>0</v>
      </c>
      <c r="E21" s="493">
        <f>'1'!E21</f>
        <v>0</v>
      </c>
      <c r="F21" s="494">
        <f>'1'!F21</f>
        <v>0</v>
      </c>
      <c r="G21" s="193"/>
      <c r="H21" s="194"/>
      <c r="I21" s="504" t="str">
        <f t="shared" si="0"/>
        <v>-</v>
      </c>
      <c r="J21" s="501" t="str">
        <f t="shared" si="1"/>
        <v>-</v>
      </c>
      <c r="K21" s="264"/>
      <c r="L21" s="191" t="str">
        <f t="shared" si="3"/>
        <v>-</v>
      </c>
      <c r="M21" s="39" t="str">
        <f t="shared" si="4"/>
        <v/>
      </c>
      <c r="N21" s="39"/>
      <c r="O21" s="529"/>
      <c r="P21" s="150"/>
    </row>
    <row r="22" spans="2:16" ht="13.5" customHeight="1">
      <c r="B22" s="361">
        <v>16</v>
      </c>
      <c r="C22" s="492">
        <f>'1'!C22</f>
        <v>0</v>
      </c>
      <c r="D22" s="492">
        <f>'1'!D22</f>
        <v>0</v>
      </c>
      <c r="E22" s="493">
        <f>'1'!E22</f>
        <v>0</v>
      </c>
      <c r="F22" s="494">
        <f>'1'!F22</f>
        <v>0</v>
      </c>
      <c r="G22" s="193"/>
      <c r="H22" s="194"/>
      <c r="I22" s="504" t="str">
        <f t="shared" si="0"/>
        <v>-</v>
      </c>
      <c r="J22" s="501" t="str">
        <f t="shared" si="1"/>
        <v>-</v>
      </c>
      <c r="K22" s="264"/>
      <c r="L22" s="191" t="str">
        <f t="shared" si="3"/>
        <v>-</v>
      </c>
      <c r="M22" s="39" t="str">
        <f t="shared" si="4"/>
        <v/>
      </c>
      <c r="N22" s="39"/>
      <c r="O22" s="529"/>
      <c r="P22" s="150"/>
    </row>
    <row r="23" spans="2:16" ht="13.5" customHeight="1">
      <c r="B23" s="361">
        <v>17</v>
      </c>
      <c r="C23" s="492">
        <f>'1'!C23</f>
        <v>0</v>
      </c>
      <c r="D23" s="492">
        <f>'1'!D23</f>
        <v>0</v>
      </c>
      <c r="E23" s="493">
        <f>'1'!E23</f>
        <v>0</v>
      </c>
      <c r="F23" s="494">
        <f>'1'!F23</f>
        <v>0</v>
      </c>
      <c r="G23" s="193"/>
      <c r="H23" s="194"/>
      <c r="I23" s="504" t="str">
        <f t="shared" si="0"/>
        <v>-</v>
      </c>
      <c r="J23" s="501" t="str">
        <f t="shared" si="1"/>
        <v>-</v>
      </c>
      <c r="K23" s="264"/>
      <c r="L23" s="191" t="str">
        <f t="shared" si="3"/>
        <v>-</v>
      </c>
      <c r="M23" s="39" t="str">
        <f t="shared" si="4"/>
        <v/>
      </c>
      <c r="N23" s="39"/>
      <c r="O23" s="529"/>
      <c r="P23" s="150"/>
    </row>
    <row r="24" spans="2:16" ht="13.5" customHeight="1">
      <c r="B24" s="361">
        <v>18</v>
      </c>
      <c r="C24" s="492">
        <f>'1'!C24</f>
        <v>0</v>
      </c>
      <c r="D24" s="492">
        <f>'1'!D24</f>
        <v>0</v>
      </c>
      <c r="E24" s="493">
        <f>'1'!E24</f>
        <v>0</v>
      </c>
      <c r="F24" s="494">
        <f>'1'!F24</f>
        <v>0</v>
      </c>
      <c r="G24" s="193"/>
      <c r="H24" s="194"/>
      <c r="I24" s="504" t="str">
        <f t="shared" si="0"/>
        <v>-</v>
      </c>
      <c r="J24" s="501" t="str">
        <f t="shared" si="1"/>
        <v>-</v>
      </c>
      <c r="K24" s="264"/>
      <c r="L24" s="191" t="str">
        <f t="shared" si="3"/>
        <v>-</v>
      </c>
      <c r="M24" s="39" t="str">
        <f t="shared" si="4"/>
        <v/>
      </c>
      <c r="N24" s="39"/>
      <c r="O24" s="529"/>
      <c r="P24" s="150"/>
    </row>
    <row r="25" spans="2:16" ht="13.5" customHeight="1">
      <c r="B25" s="361">
        <v>19</v>
      </c>
      <c r="C25" s="492">
        <f>'1'!C25</f>
        <v>0</v>
      </c>
      <c r="D25" s="492">
        <f>'1'!D25</f>
        <v>0</v>
      </c>
      <c r="E25" s="493">
        <f>'1'!E25</f>
        <v>0</v>
      </c>
      <c r="F25" s="494">
        <f>'1'!F25</f>
        <v>0</v>
      </c>
      <c r="G25" s="193"/>
      <c r="H25" s="194"/>
      <c r="I25" s="504" t="str">
        <f t="shared" si="0"/>
        <v>-</v>
      </c>
      <c r="J25" s="501" t="str">
        <f t="shared" si="1"/>
        <v>-</v>
      </c>
      <c r="K25" s="264"/>
      <c r="L25" s="191" t="str">
        <f t="shared" si="3"/>
        <v>-</v>
      </c>
      <c r="M25" s="39" t="str">
        <f t="shared" si="4"/>
        <v/>
      </c>
      <c r="N25" s="39"/>
      <c r="O25" s="529"/>
      <c r="P25" s="150"/>
    </row>
    <row r="26" spans="2:16" ht="13.5" customHeight="1" thickBot="1">
      <c r="B26" s="362">
        <v>20</v>
      </c>
      <c r="C26" s="495">
        <f>'1'!C26</f>
        <v>0</v>
      </c>
      <c r="D26" s="495">
        <f>'1'!D26</f>
        <v>0</v>
      </c>
      <c r="E26" s="496">
        <f>'1'!E26</f>
        <v>0</v>
      </c>
      <c r="F26" s="497">
        <f>'1'!F26</f>
        <v>0</v>
      </c>
      <c r="G26" s="195"/>
      <c r="H26" s="196"/>
      <c r="I26" s="505" t="str">
        <f t="shared" si="0"/>
        <v>-</v>
      </c>
      <c r="J26" s="502" t="str">
        <f t="shared" si="1"/>
        <v>-</v>
      </c>
      <c r="K26" s="264"/>
      <c r="L26" s="191" t="str">
        <f t="shared" si="3"/>
        <v>-</v>
      </c>
      <c r="M26" s="39" t="str">
        <f t="shared" si="4"/>
        <v/>
      </c>
      <c r="N26" s="39"/>
      <c r="O26" s="529"/>
      <c r="P26" s="157"/>
    </row>
    <row r="27" spans="2:16" ht="13.5" customHeight="1"/>
    <row r="28" spans="2:16">
      <c r="B28" s="122"/>
      <c r="C28" s="44"/>
      <c r="D28" s="45"/>
      <c r="E28" s="45"/>
      <c r="F28" s="45"/>
      <c r="J28" s="191">
        <f>SUM(J8:J26)</f>
        <v>0</v>
      </c>
      <c r="K28" s="191"/>
      <c r="L28" s="191">
        <f>SUM(L8:L26)</f>
        <v>0</v>
      </c>
    </row>
    <row r="29" spans="2:16">
      <c r="B29" s="122"/>
      <c r="C29" s="44"/>
      <c r="D29" s="45"/>
      <c r="E29" s="45"/>
      <c r="F29" s="45"/>
    </row>
    <row r="30" spans="2:16">
      <c r="B30" s="122"/>
      <c r="F30" s="45"/>
    </row>
    <row r="31" spans="2:16">
      <c r="B31" s="121"/>
      <c r="F31" s="45"/>
    </row>
    <row r="32" spans="2:16">
      <c r="B32" s="121"/>
      <c r="F32" s="45"/>
    </row>
    <row r="33" spans="2:6">
      <c r="B33" s="122"/>
      <c r="F33" s="45"/>
    </row>
    <row r="34" spans="2:6">
      <c r="B34" s="121"/>
      <c r="F34" s="45"/>
    </row>
    <row r="35" spans="2:6">
      <c r="B35" s="121"/>
      <c r="F35" s="45"/>
    </row>
    <row r="36" spans="2:6">
      <c r="B36" s="121"/>
      <c r="F36" s="45"/>
    </row>
    <row r="37" spans="2:6">
      <c r="B37" s="122"/>
      <c r="F37" s="45"/>
    </row>
    <row r="38" spans="2:6">
      <c r="B38" s="122"/>
      <c r="C38" s="44"/>
      <c r="D38" s="45"/>
      <c r="E38" s="45"/>
      <c r="F38" s="45"/>
    </row>
    <row r="39" spans="2:6">
      <c r="B39" s="121"/>
      <c r="C39" s="44"/>
      <c r="D39" s="45"/>
      <c r="E39" s="45"/>
      <c r="F39" s="45"/>
    </row>
    <row r="40" spans="2:6">
      <c r="B40" s="122"/>
      <c r="C40" s="44"/>
      <c r="D40" s="45"/>
      <c r="E40" s="45"/>
      <c r="F40" s="45"/>
    </row>
    <row r="41" spans="2:6">
      <c r="B41" s="121"/>
      <c r="C41" s="44"/>
      <c r="D41" s="45"/>
      <c r="E41" s="45"/>
      <c r="F41" s="45"/>
    </row>
    <row r="42" spans="2:6">
      <c r="B42" s="122"/>
      <c r="C42" s="44"/>
      <c r="D42" s="45"/>
      <c r="E42" s="45"/>
      <c r="F42" s="45"/>
    </row>
    <row r="43" spans="2:6">
      <c r="C43" s="44"/>
      <c r="D43" s="45"/>
      <c r="E43" s="45"/>
    </row>
    <row r="44" spans="2:6">
      <c r="C44" s="44"/>
      <c r="D44" s="45"/>
      <c r="E44" s="45"/>
    </row>
    <row r="45" spans="2:6">
      <c r="C45" s="44"/>
      <c r="D45" s="45"/>
      <c r="E45" s="45"/>
    </row>
    <row r="46" spans="2:6">
      <c r="C46" s="44"/>
      <c r="D46" s="45"/>
      <c r="E46" s="45"/>
    </row>
    <row r="47" spans="2:6">
      <c r="C47" s="124"/>
      <c r="D47" s="45"/>
      <c r="E47" s="45"/>
    </row>
    <row r="48" spans="2:6">
      <c r="C48" s="44"/>
      <c r="D48" s="45"/>
      <c r="E48" s="45"/>
    </row>
    <row r="49" spans="3:5">
      <c r="C49" s="44"/>
      <c r="D49" s="45"/>
      <c r="E49" s="45"/>
    </row>
    <row r="50" spans="3:5">
      <c r="C50" s="44"/>
      <c r="D50" s="45"/>
      <c r="E50" s="45"/>
    </row>
  </sheetData>
  <sheetProtection password="CCE3" sheet="1" objects="1" scenarios="1" selectLockedCells="1"/>
  <mergeCells count="2">
    <mergeCell ref="C7:D7"/>
    <mergeCell ref="G4:M4"/>
  </mergeCells>
  <phoneticPr fontId="2" type="noConversion"/>
  <conditionalFormatting sqref="P1:P1048576">
    <cfRule type="cellIs" dxfId="72" priority="5" stopIfTrue="1" operator="equal">
      <formula>"a"</formula>
    </cfRule>
    <cfRule type="cellIs" dxfId="71" priority="6" stopIfTrue="1" operator="equal">
      <formula>"r"</formula>
    </cfRule>
  </conditionalFormatting>
  <conditionalFormatting sqref="M8:N26">
    <cfRule type="cellIs" dxfId="70" priority="7" stopIfTrue="1" operator="equal">
      <formula>"!"</formula>
    </cfRule>
  </conditionalFormatting>
  <conditionalFormatting sqref="M7:N7">
    <cfRule type="cellIs" dxfId="69" priority="3" operator="equal">
      <formula>"r"</formula>
    </cfRule>
    <cfRule type="cellIs" dxfId="68" priority="4" operator="equal">
      <formula>"a"</formula>
    </cfRule>
  </conditionalFormatting>
  <conditionalFormatting sqref="C3">
    <cfRule type="cellIs" dxfId="67" priority="1" stopIfTrue="1" operator="equal">
      <formula>"a"</formula>
    </cfRule>
    <cfRule type="cellIs" dxfId="66" priority="2" stopIfTrue="1" operator="equal">
      <formula>"r"</formula>
    </cfRule>
  </conditionalFormatting>
  <dataValidations count="2">
    <dataValidation type="list" allowBlank="1" showInputMessage="1" showErrorMessage="1" sqref="O7">
      <formula1>Auswahl</formula1>
    </dataValidation>
    <dataValidation type="list" allowBlank="1" showInputMessage="1" showErrorMessage="1" sqref="N7">
      <formula1>$R$8:$R$14</formula1>
    </dataValidation>
  </dataValidations>
  <pageMargins left="0.78740157480314965" right="0.78740157480314965" top="0.98425196850393704" bottom="0.98425196850393704" header="0.51181102362204722" footer="0.51181102362204722"/>
  <pageSetup paperSize="9" scale="74" orientation="landscape" r:id="rId1"/>
  <headerFooter alignWithMargins="0">
    <oddHeader>&amp;CApplication form for the EU Ecolabel 027 for Lubricants</oddHeader>
    <oddFooter>&amp;L&amp;A&amp;C14&amp;R&amp;D</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7">
    <pageSetUpPr fitToPage="1"/>
  </sheetPr>
  <dimension ref="B1:M48"/>
  <sheetViews>
    <sheetView zoomScaleNormal="100" workbookViewId="0">
      <selection activeCell="C5" sqref="C5"/>
    </sheetView>
  </sheetViews>
  <sheetFormatPr baseColWidth="10" defaultRowHeight="13.5" customHeight="1"/>
  <cols>
    <col min="1" max="1" width="2.5703125" style="302" customWidth="1"/>
    <col min="2" max="2" width="20.5703125" style="302" customWidth="1"/>
    <col min="3" max="3" width="17.140625" style="302" customWidth="1"/>
    <col min="4" max="4" width="15.7109375" style="302" customWidth="1"/>
    <col min="5" max="5" width="14.7109375" style="302" customWidth="1"/>
    <col min="6" max="6" width="2.5703125" style="302" customWidth="1"/>
    <col min="7" max="7" width="20.5703125" style="302" bestFit="1" customWidth="1"/>
    <col min="8" max="8" width="17.140625" style="302" customWidth="1"/>
    <col min="9" max="9" width="15.7109375" style="302" customWidth="1"/>
    <col min="10" max="10" width="14.7109375" style="302" customWidth="1"/>
    <col min="11" max="12" width="2.5703125" style="302" customWidth="1"/>
    <col min="13" max="13" width="25.28515625" style="302" customWidth="1"/>
    <col min="14" max="14" width="2.5703125" style="302" customWidth="1"/>
    <col min="15" max="16384" width="11.42578125" style="302"/>
  </cols>
  <sheetData>
    <row r="1" spans="2:11" ht="13.5" customHeight="1">
      <c r="J1" s="66" t="str">
        <f>Info!$K$2</f>
        <v>v 1.0</v>
      </c>
    </row>
    <row r="2" spans="2:11" ht="13.5" customHeight="1">
      <c r="B2" s="626" t="str">
        <f>IF(Info!H2='S+L'!$B$1,'S+L'!$B$158,'S+L'!$C$158)</f>
        <v>Criterion 5</v>
      </c>
      <c r="C2" s="626"/>
      <c r="D2" s="626"/>
      <c r="E2" s="626"/>
      <c r="F2" s="626"/>
      <c r="G2" s="626"/>
      <c r="H2" s="626"/>
      <c r="I2" s="626"/>
    </row>
    <row r="3" spans="2:11" ht="13.5" customHeight="1" thickBot="1">
      <c r="B3" s="626"/>
      <c r="C3" s="626"/>
      <c r="D3" s="626"/>
      <c r="E3" s="626"/>
      <c r="F3" s="626"/>
      <c r="G3" s="626"/>
      <c r="H3" s="626"/>
      <c r="I3" s="626"/>
    </row>
    <row r="4" spans="2:11" ht="24.75" thickBot="1">
      <c r="B4" s="626" t="s">
        <v>577</v>
      </c>
      <c r="C4" s="594" t="s">
        <v>721</v>
      </c>
      <c r="D4" s="593" t="s">
        <v>702</v>
      </c>
      <c r="E4" s="592" t="s">
        <v>701</v>
      </c>
      <c r="F4" s="274" t="s">
        <v>247</v>
      </c>
      <c r="G4" s="67"/>
      <c r="H4" s="594" t="s">
        <v>721</v>
      </c>
      <c r="I4" s="593" t="s">
        <v>702</v>
      </c>
      <c r="J4" s="592" t="s">
        <v>701</v>
      </c>
      <c r="K4" s="274" t="s">
        <v>247</v>
      </c>
    </row>
    <row r="5" spans="2:11" ht="13.5" customHeight="1">
      <c r="B5" s="589" t="s">
        <v>705</v>
      </c>
      <c r="C5" s="638"/>
      <c r="D5" s="639"/>
      <c r="E5" s="640"/>
      <c r="F5" s="641"/>
      <c r="G5" s="589" t="s">
        <v>706</v>
      </c>
      <c r="H5" s="638"/>
      <c r="I5" s="639"/>
      <c r="J5" s="652"/>
      <c r="K5" s="641"/>
    </row>
    <row r="6" spans="2:11" ht="13.5" customHeight="1">
      <c r="B6" s="590" t="s">
        <v>707</v>
      </c>
      <c r="C6" s="642"/>
      <c r="D6" s="643"/>
      <c r="E6" s="644"/>
      <c r="F6" s="645"/>
      <c r="G6" s="590" t="s">
        <v>708</v>
      </c>
      <c r="H6" s="642"/>
      <c r="I6" s="643"/>
      <c r="J6" s="653"/>
      <c r="K6" s="645"/>
    </row>
    <row r="7" spans="2:11" ht="13.5" customHeight="1">
      <c r="B7" s="590" t="s">
        <v>709</v>
      </c>
      <c r="C7" s="642"/>
      <c r="D7" s="643"/>
      <c r="E7" s="644"/>
      <c r="F7" s="645"/>
      <c r="G7" s="590" t="s">
        <v>710</v>
      </c>
      <c r="H7" s="642"/>
      <c r="I7" s="643"/>
      <c r="J7" s="653"/>
      <c r="K7" s="645"/>
    </row>
    <row r="8" spans="2:11" ht="13.5" customHeight="1">
      <c r="B8" s="590" t="s">
        <v>711</v>
      </c>
      <c r="C8" s="642"/>
      <c r="D8" s="643"/>
      <c r="E8" s="644"/>
      <c r="F8" s="645"/>
      <c r="G8" s="590" t="s">
        <v>712</v>
      </c>
      <c r="H8" s="642"/>
      <c r="I8" s="643"/>
      <c r="J8" s="653"/>
      <c r="K8" s="645"/>
    </row>
    <row r="9" spans="2:11" ht="13.5" customHeight="1">
      <c r="B9" s="590" t="s">
        <v>713</v>
      </c>
      <c r="C9" s="642"/>
      <c r="D9" s="643"/>
      <c r="E9" s="644"/>
      <c r="F9" s="645"/>
      <c r="G9" s="590" t="s">
        <v>714</v>
      </c>
      <c r="H9" s="642"/>
      <c r="I9" s="643"/>
      <c r="J9" s="653"/>
      <c r="K9" s="645"/>
    </row>
    <row r="10" spans="2:11" ht="13.5" customHeight="1">
      <c r="B10" s="590" t="s">
        <v>715</v>
      </c>
      <c r="C10" s="642"/>
      <c r="D10" s="646"/>
      <c r="E10" s="647"/>
      <c r="F10" s="645"/>
      <c r="G10" s="590" t="s">
        <v>716</v>
      </c>
      <c r="H10" s="642"/>
      <c r="I10" s="646"/>
      <c r="J10" s="653"/>
      <c r="K10" s="645"/>
    </row>
    <row r="11" spans="2:11" ht="13.5" customHeight="1">
      <c r="B11" s="590" t="s">
        <v>717</v>
      </c>
      <c r="C11" s="642"/>
      <c r="D11" s="646"/>
      <c r="E11" s="647"/>
      <c r="F11" s="645"/>
      <c r="G11" s="590" t="s">
        <v>718</v>
      </c>
      <c r="H11" s="642"/>
      <c r="I11" s="646"/>
      <c r="J11" s="653"/>
      <c r="K11" s="645"/>
    </row>
    <row r="12" spans="2:11" ht="13.5" customHeight="1" thickBot="1">
      <c r="B12" s="591" t="s">
        <v>719</v>
      </c>
      <c r="C12" s="648"/>
      <c r="D12" s="649"/>
      <c r="E12" s="650"/>
      <c r="F12" s="651"/>
      <c r="G12" s="591" t="s">
        <v>720</v>
      </c>
      <c r="H12" s="648"/>
      <c r="I12" s="649"/>
      <c r="J12" s="654"/>
      <c r="K12" s="651"/>
    </row>
    <row r="13" spans="2:11" ht="13.5" customHeight="1" thickBot="1">
      <c r="B13" s="67"/>
      <c r="C13" s="67"/>
      <c r="D13" s="67"/>
      <c r="E13" s="67"/>
      <c r="F13" s="606"/>
      <c r="G13" s="67"/>
      <c r="H13" s="67"/>
      <c r="I13" s="67"/>
      <c r="J13" s="271"/>
      <c r="K13" s="126"/>
    </row>
    <row r="14" spans="2:11" ht="13.5" customHeight="1" thickBot="1">
      <c r="B14" s="858" t="str">
        <f>IF(Info!H2='S+L'!$B$1,'S+L'!$B$159,'S+L'!$C$159)</f>
        <v>The lubricant is sold in plastic packaging/containers.</v>
      </c>
      <c r="C14" s="859"/>
      <c r="D14" s="859"/>
      <c r="E14" s="859"/>
      <c r="F14" s="859"/>
      <c r="G14" s="859"/>
      <c r="H14" s="859"/>
      <c r="I14" s="860"/>
      <c r="J14" s="315" t="str">
        <f>IF(Info!H2='S+L'!$B$1,'S+L'!$B$30,'S+L'!$C$30)</f>
        <v>Yes  |  No</v>
      </c>
      <c r="K14" s="855"/>
    </row>
    <row r="15" spans="2:11" ht="13.5" customHeight="1" thickBot="1">
      <c r="B15" s="588" t="str">
        <f>IF(Info!H2='S+L'!$B$1,'S+L'!$B$160,'S+L'!$C$160)</f>
        <v>If yes:</v>
      </c>
      <c r="C15" s="588"/>
      <c r="D15" s="588"/>
      <c r="E15" s="588"/>
      <c r="F15" s="588"/>
      <c r="G15" s="588"/>
      <c r="H15" s="588"/>
      <c r="I15" s="588"/>
      <c r="J15" s="609"/>
      <c r="K15" s="856"/>
    </row>
    <row r="16" spans="2:11" ht="13.5" customHeight="1" thickBot="1">
      <c r="B16" s="861" t="str">
        <f>IF(Info!H2='S+L'!$B$1,'S+L'!$B$161,'S+L'!$C$161)</f>
        <v>Each of the used packaging/containers contain a minimum of 25% of post-consumer plastic.</v>
      </c>
      <c r="C16" s="862"/>
      <c r="D16" s="862"/>
      <c r="E16" s="862"/>
      <c r="F16" s="862"/>
      <c r="G16" s="862"/>
      <c r="H16" s="862"/>
      <c r="I16" s="863"/>
      <c r="J16" s="315" t="str">
        <f>IF(Info!H2='S+L'!$B$1,'S+L'!$B$30,'S+L'!$C$30)</f>
        <v>Yes  |  No</v>
      </c>
      <c r="K16" s="856"/>
    </row>
    <row r="17" spans="2:13" ht="13.5" customHeight="1" thickBot="1">
      <c r="B17" s="864" t="str">
        <f>IF(Info!H2='S+L'!$B$1,'S+L'!$B$162,'S+L'!$C$162)</f>
        <v>Declaration of the plastic packaging/ontainer manufacturers is attached.</v>
      </c>
      <c r="C17" s="865"/>
      <c r="D17" s="865"/>
      <c r="E17" s="865"/>
      <c r="F17" s="865"/>
      <c r="G17" s="865"/>
      <c r="H17" s="865"/>
      <c r="I17" s="866"/>
      <c r="J17" s="315" t="str">
        <f>IF(Info!H2='S+L'!$B$1,'S+L'!$B$30,'S+L'!$C$30)</f>
        <v>Yes  |  No</v>
      </c>
      <c r="K17" s="857"/>
    </row>
    <row r="18" spans="2:13" ht="13.5" customHeight="1">
      <c r="B18" s="67"/>
      <c r="C18" s="67"/>
      <c r="D18" s="67"/>
      <c r="E18" s="67"/>
      <c r="F18" s="67"/>
      <c r="G18" s="67"/>
      <c r="H18" s="67"/>
      <c r="I18" s="67"/>
      <c r="J18" s="271"/>
      <c r="K18" s="126"/>
    </row>
    <row r="19" spans="2:13" s="607" customFormat="1" ht="13.5" customHeight="1" thickBot="1">
      <c r="B19" s="278" t="s">
        <v>578</v>
      </c>
      <c r="C19" s="278"/>
      <c r="D19" s="278"/>
      <c r="E19" s="278"/>
      <c r="F19" s="278"/>
      <c r="G19" s="278"/>
      <c r="H19" s="278"/>
      <c r="I19" s="278"/>
      <c r="J19" s="16"/>
      <c r="K19" s="523"/>
    </row>
    <row r="20" spans="2:13" ht="13.5" customHeight="1" thickBot="1">
      <c r="B20" s="867" t="str">
        <f>IF(Info!H2='S+L'!$B$1,'S+L'!$B$163,'S+L'!$C$163)</f>
        <v>The lubricant is sold to private end consumers.</v>
      </c>
      <c r="C20" s="868"/>
      <c r="D20" s="868"/>
      <c r="E20" s="868"/>
      <c r="F20" s="868"/>
      <c r="G20" s="868"/>
      <c r="H20" s="868"/>
      <c r="I20" s="869"/>
      <c r="J20" s="315" t="str">
        <f>IF(Info!H2='S+L'!$B$1,'S+L'!$B$30,'S+L'!$C$30)</f>
        <v>Yes  |  No</v>
      </c>
      <c r="K20" s="855"/>
    </row>
    <row r="21" spans="2:13" ht="13.5" customHeight="1" thickBot="1">
      <c r="B21" s="26" t="str">
        <f>IF(Info!H2='S+L'!$B$1,'S+L'!$B$160,'S+L'!$C$160)</f>
        <v>If yes:</v>
      </c>
      <c r="C21" s="26"/>
      <c r="D21" s="26"/>
      <c r="E21" s="26"/>
      <c r="F21" s="26"/>
      <c r="G21" s="26"/>
      <c r="H21" s="26"/>
      <c r="I21" s="26"/>
      <c r="J21" s="607"/>
      <c r="K21" s="856"/>
    </row>
    <row r="22" spans="2:13" ht="13.5" customHeight="1">
      <c r="B22" s="861" t="str">
        <f>IF(Info!H2='S+L'!$B$1,'S+L'!$B$164,'S+L'!$C$164)</f>
        <v>The packaging/container is sold with a system to avoid spillage during use.</v>
      </c>
      <c r="C22" s="862"/>
      <c r="D22" s="862"/>
      <c r="E22" s="862"/>
      <c r="F22" s="862"/>
      <c r="G22" s="862"/>
      <c r="H22" s="862"/>
      <c r="I22" s="863"/>
      <c r="J22" s="316" t="str">
        <f>IF(Info!H2='S+L'!$B$1,'S+L'!$B$30,'S+L'!$C$30)</f>
        <v>Yes  |  No</v>
      </c>
      <c r="K22" s="856"/>
    </row>
    <row r="23" spans="2:13" ht="13.5" customHeight="1" thickBot="1">
      <c r="B23" s="864" t="str">
        <f>IF(Info!H2='S+L'!$B$1,'S+L'!$B$165,'S+L'!$C$165)</f>
        <v>A description of that system, along with a photo or technical drawing, is attached.</v>
      </c>
      <c r="C23" s="865"/>
      <c r="D23" s="865"/>
      <c r="E23" s="865"/>
      <c r="F23" s="865"/>
      <c r="G23" s="865"/>
      <c r="H23" s="865"/>
      <c r="I23" s="866"/>
      <c r="J23" s="317" t="str">
        <f>IF(Info!H2='S+L'!$B$1,'S+L'!$B$30,'S+L'!$C$30)</f>
        <v>Yes  |  No</v>
      </c>
      <c r="K23" s="857"/>
    </row>
    <row r="24" spans="2:13" ht="13.5" customHeight="1">
      <c r="B24" s="67"/>
      <c r="C24" s="67"/>
      <c r="D24" s="67"/>
      <c r="E24" s="67"/>
      <c r="F24" s="67"/>
      <c r="G24" s="67"/>
      <c r="H24" s="67"/>
      <c r="I24" s="67"/>
      <c r="J24" s="607"/>
    </row>
    <row r="25" spans="2:13" ht="13.5" customHeight="1">
      <c r="B25" s="67"/>
      <c r="C25" s="67"/>
      <c r="D25" s="67"/>
      <c r="E25" s="67"/>
      <c r="F25" s="67"/>
      <c r="G25" s="67"/>
      <c r="H25" s="67"/>
      <c r="I25" s="67"/>
      <c r="J25" s="607"/>
    </row>
    <row r="26" spans="2:13" ht="13.5" customHeight="1">
      <c r="B26" s="67"/>
      <c r="C26" s="67"/>
      <c r="D26" s="67"/>
      <c r="E26" s="67"/>
      <c r="F26" s="67"/>
      <c r="G26" s="67"/>
      <c r="H26" s="67"/>
      <c r="I26" s="67"/>
      <c r="J26" s="607"/>
    </row>
    <row r="27" spans="2:13" ht="13.5" customHeight="1">
      <c r="B27" s="67"/>
      <c r="C27" s="67"/>
      <c r="D27" s="67"/>
      <c r="E27" s="67"/>
      <c r="F27" s="67"/>
      <c r="G27" s="67"/>
      <c r="H27" s="67"/>
      <c r="I27" s="67"/>
      <c r="J27" s="271"/>
    </row>
    <row r="28" spans="2:13" ht="13.5" customHeight="1">
      <c r="B28" s="67"/>
      <c r="C28" s="67"/>
      <c r="D28" s="67"/>
      <c r="E28" s="67"/>
      <c r="F28" s="67"/>
      <c r="G28" s="67"/>
      <c r="H28" s="67"/>
      <c r="I28" s="67"/>
      <c r="J28" s="607"/>
    </row>
    <row r="30" spans="2:13" ht="13.5" customHeight="1">
      <c r="B30" s="281"/>
      <c r="C30" s="281"/>
      <c r="D30" s="281"/>
      <c r="E30" s="281"/>
      <c r="F30" s="281"/>
      <c r="G30" s="281"/>
      <c r="H30" s="281"/>
      <c r="I30" s="281"/>
      <c r="J30" s="607"/>
      <c r="K30" s="607"/>
      <c r="L30" s="607"/>
      <c r="M30" s="607"/>
    </row>
    <row r="31" spans="2:13" ht="13.5" customHeight="1">
      <c r="B31" s="607"/>
      <c r="C31" s="607"/>
      <c r="D31" s="607"/>
      <c r="E31" s="607"/>
      <c r="F31" s="607"/>
      <c r="G31" s="607"/>
      <c r="H31" s="607"/>
      <c r="I31" s="607"/>
      <c r="J31" s="607"/>
      <c r="K31" s="607"/>
      <c r="L31" s="607"/>
      <c r="M31" s="607"/>
    </row>
    <row r="32" spans="2:13" ht="13.5" customHeight="1">
      <c r="B32" s="610"/>
      <c r="C32" s="610"/>
      <c r="D32" s="610"/>
      <c r="E32" s="610"/>
      <c r="F32" s="610"/>
      <c r="G32" s="610"/>
      <c r="H32" s="610"/>
      <c r="I32" s="610"/>
      <c r="J32" s="607"/>
      <c r="K32" s="68"/>
      <c r="L32" s="607"/>
      <c r="M32" s="607"/>
    </row>
    <row r="33" spans="2:13" ht="13.5" customHeight="1">
      <c r="B33" s="281"/>
      <c r="C33" s="281"/>
      <c r="D33" s="281"/>
      <c r="E33" s="281"/>
      <c r="F33" s="281"/>
      <c r="G33" s="281"/>
      <c r="H33" s="281"/>
      <c r="I33" s="281"/>
      <c r="J33" s="607"/>
      <c r="K33" s="607"/>
      <c r="L33" s="607"/>
      <c r="M33" s="607"/>
    </row>
    <row r="34" spans="2:13" ht="13.5" customHeight="1">
      <c r="B34" s="610"/>
      <c r="C34" s="610"/>
      <c r="D34" s="610"/>
      <c r="E34" s="610"/>
      <c r="F34" s="610"/>
      <c r="G34" s="610"/>
      <c r="H34" s="610"/>
      <c r="I34" s="610"/>
      <c r="J34" s="607"/>
      <c r="K34" s="271"/>
      <c r="L34" s="607"/>
      <c r="M34" s="607"/>
    </row>
    <row r="35" spans="2:13" ht="13.5" customHeight="1">
      <c r="B35" s="610"/>
      <c r="C35" s="610"/>
      <c r="D35" s="610"/>
      <c r="E35" s="610"/>
      <c r="F35" s="610"/>
      <c r="G35" s="610"/>
      <c r="H35" s="610"/>
      <c r="I35" s="610"/>
      <c r="J35" s="607"/>
      <c r="K35" s="272"/>
      <c r="L35" s="607"/>
      <c r="M35" s="607"/>
    </row>
    <row r="36" spans="2:13" ht="13.5" customHeight="1">
      <c r="B36" s="610"/>
      <c r="C36" s="610"/>
      <c r="D36" s="610"/>
      <c r="E36" s="610"/>
      <c r="F36" s="610"/>
      <c r="G36" s="610"/>
      <c r="H36" s="610"/>
      <c r="I36" s="610"/>
      <c r="J36" s="607"/>
      <c r="K36" s="271"/>
      <c r="L36" s="607"/>
      <c r="M36" s="607"/>
    </row>
    <row r="37" spans="2:13" ht="13.5" customHeight="1">
      <c r="B37" s="610"/>
      <c r="C37" s="610"/>
      <c r="D37" s="610"/>
      <c r="E37" s="610"/>
      <c r="F37" s="610"/>
      <c r="G37" s="610"/>
      <c r="H37" s="610"/>
      <c r="I37" s="610"/>
      <c r="J37" s="607"/>
      <c r="K37" s="271"/>
      <c r="L37" s="607"/>
      <c r="M37" s="607"/>
    </row>
    <row r="38" spans="2:13" ht="13.5" customHeight="1">
      <c r="B38" s="610"/>
      <c r="C38" s="610"/>
      <c r="D38" s="610"/>
      <c r="E38" s="610"/>
      <c r="F38" s="610"/>
      <c r="G38" s="610"/>
      <c r="H38" s="610"/>
      <c r="I38" s="610"/>
      <c r="J38" s="607"/>
      <c r="K38" s="271"/>
      <c r="L38" s="607"/>
      <c r="M38" s="607"/>
    </row>
    <row r="39" spans="2:13" ht="13.5" customHeight="1">
      <c r="B39" s="607"/>
      <c r="C39" s="607"/>
      <c r="D39" s="607"/>
      <c r="E39" s="607"/>
      <c r="F39" s="607"/>
      <c r="G39" s="607"/>
      <c r="H39" s="607"/>
      <c r="I39" s="607"/>
      <c r="J39" s="607"/>
      <c r="K39" s="607"/>
      <c r="L39" s="607"/>
      <c r="M39" s="607"/>
    </row>
    <row r="40" spans="2:13" ht="13.5" customHeight="1">
      <c r="B40" s="711"/>
      <c r="C40" s="711"/>
      <c r="D40" s="711"/>
      <c r="E40" s="711"/>
      <c r="F40" s="711"/>
      <c r="G40" s="711"/>
      <c r="H40" s="711"/>
      <c r="I40" s="711"/>
      <c r="J40" s="711"/>
      <c r="K40" s="711"/>
      <c r="L40" s="711"/>
      <c r="M40" s="711"/>
    </row>
    <row r="41" spans="2:13" ht="13.5" customHeight="1">
      <c r="B41" s="607"/>
      <c r="C41" s="607"/>
      <c r="D41" s="607"/>
      <c r="E41" s="607"/>
      <c r="F41" s="607"/>
      <c r="G41" s="607"/>
      <c r="H41" s="607"/>
      <c r="I41" s="607"/>
      <c r="J41" s="607"/>
      <c r="K41" s="607"/>
      <c r="L41" s="607"/>
      <c r="M41" s="607"/>
    </row>
    <row r="42" spans="2:13" ht="13.5" customHeight="1">
      <c r="B42" s="624"/>
      <c r="C42" s="624"/>
      <c r="D42" s="624"/>
      <c r="E42" s="624"/>
      <c r="F42" s="624"/>
      <c r="G42" s="624"/>
      <c r="H42" s="624"/>
      <c r="I42" s="624"/>
      <c r="J42" s="607"/>
      <c r="K42" s="607"/>
      <c r="L42" s="607"/>
      <c r="M42" s="607"/>
    </row>
    <row r="43" spans="2:13" ht="13.5" customHeight="1">
      <c r="B43" s="624"/>
      <c r="C43" s="624"/>
      <c r="D43" s="624"/>
      <c r="E43" s="624"/>
      <c r="F43" s="624"/>
      <c r="G43" s="624"/>
      <c r="H43" s="624"/>
      <c r="I43" s="624"/>
      <c r="J43" s="607"/>
      <c r="K43" s="607"/>
      <c r="L43" s="607"/>
      <c r="M43" s="607"/>
    </row>
    <row r="44" spans="2:13" ht="13.5" customHeight="1">
      <c r="B44" s="623"/>
      <c r="C44" s="623"/>
      <c r="D44" s="623"/>
      <c r="E44" s="623"/>
      <c r="F44" s="623"/>
      <c r="G44" s="623"/>
      <c r="H44" s="623"/>
      <c r="I44" s="623"/>
      <c r="J44" s="625"/>
      <c r="K44" s="607"/>
      <c r="L44" s="607"/>
      <c r="M44" s="607"/>
    </row>
    <row r="45" spans="2:13" ht="13.5" customHeight="1">
      <c r="B45" s="624"/>
      <c r="C45" s="624"/>
      <c r="D45" s="624"/>
      <c r="E45" s="624"/>
      <c r="F45" s="624"/>
      <c r="G45" s="624"/>
      <c r="H45" s="624"/>
      <c r="I45" s="624"/>
      <c r="J45" s="607"/>
      <c r="K45" s="607"/>
      <c r="L45" s="607"/>
      <c r="M45" s="607"/>
    </row>
    <row r="46" spans="2:13" ht="13.5" customHeight="1">
      <c r="B46" s="624"/>
      <c r="C46" s="624"/>
      <c r="D46" s="624"/>
      <c r="E46" s="624"/>
      <c r="F46" s="624"/>
      <c r="G46" s="624"/>
      <c r="H46" s="624"/>
      <c r="I46" s="624"/>
      <c r="J46" s="685"/>
      <c r="K46" s="607"/>
      <c r="L46" s="607"/>
      <c r="M46" s="607"/>
    </row>
    <row r="47" spans="2:13" ht="13.5" customHeight="1">
      <c r="B47" s="624"/>
      <c r="C47" s="624"/>
      <c r="D47" s="624"/>
      <c r="E47" s="624"/>
      <c r="F47" s="624"/>
      <c r="G47" s="624"/>
      <c r="H47" s="624"/>
      <c r="I47" s="624"/>
      <c r="J47" s="685"/>
      <c r="K47" s="607"/>
      <c r="L47" s="607"/>
      <c r="M47" s="607"/>
    </row>
    <row r="48" spans="2:13" ht="13.5" customHeight="1">
      <c r="B48" s="623"/>
      <c r="C48" s="623"/>
      <c r="D48" s="623"/>
      <c r="E48" s="623"/>
      <c r="F48" s="623"/>
      <c r="G48" s="623"/>
      <c r="H48" s="623"/>
      <c r="I48" s="623"/>
      <c r="J48" s="685"/>
      <c r="K48" s="607"/>
      <c r="L48" s="607"/>
      <c r="M48" s="607"/>
    </row>
  </sheetData>
  <sheetProtection password="CCE3" sheet="1" objects="1" scenarios="1" selectLockedCells="1"/>
  <mergeCells count="10">
    <mergeCell ref="J46:J48"/>
    <mergeCell ref="B40:M40"/>
    <mergeCell ref="K14:K17"/>
    <mergeCell ref="K20:K23"/>
    <mergeCell ref="B14:I14"/>
    <mergeCell ref="B16:I16"/>
    <mergeCell ref="B17:I17"/>
    <mergeCell ref="B20:I20"/>
    <mergeCell ref="B22:I22"/>
    <mergeCell ref="B23:I23"/>
  </mergeCells>
  <conditionalFormatting sqref="J21 J24:J28 K32 K34:K38 J18 J5:J13">
    <cfRule type="cellIs" dxfId="65" priority="29" stopIfTrue="1" operator="equal">
      <formula>"▲"</formula>
    </cfRule>
    <cfRule type="cellIs" dxfId="64" priority="30" stopIfTrue="1" operator="equal">
      <formula>"▼"</formula>
    </cfRule>
  </conditionalFormatting>
  <conditionalFormatting sqref="J22">
    <cfRule type="cellIs" dxfId="63" priority="17" stopIfTrue="1" operator="equal">
      <formula>"▲"</formula>
    </cfRule>
    <cfRule type="cellIs" dxfId="62" priority="18" stopIfTrue="1" operator="equal">
      <formula>"▼"</formula>
    </cfRule>
  </conditionalFormatting>
  <conditionalFormatting sqref="J20">
    <cfRule type="cellIs" dxfId="61" priority="19" stopIfTrue="1" operator="equal">
      <formula>"▲"</formula>
    </cfRule>
    <cfRule type="cellIs" dxfId="60" priority="20" stopIfTrue="1" operator="equal">
      <formula>"▼"</formula>
    </cfRule>
  </conditionalFormatting>
  <conditionalFormatting sqref="J23">
    <cfRule type="cellIs" dxfId="59" priority="15" stopIfTrue="1" operator="equal">
      <formula>"▲"</formula>
    </cfRule>
    <cfRule type="cellIs" dxfId="58" priority="16" stopIfTrue="1" operator="equal">
      <formula>"▼"</formula>
    </cfRule>
  </conditionalFormatting>
  <conditionalFormatting sqref="K14 K20 K5:K12 F5:F12">
    <cfRule type="cellIs" dxfId="57" priority="11" operator="equal">
      <formula>"r"</formula>
    </cfRule>
    <cfRule type="cellIs" dxfId="56" priority="12" operator="equal">
      <formula>"a"</formula>
    </cfRule>
  </conditionalFormatting>
  <conditionalFormatting sqref="F4">
    <cfRule type="cellIs" dxfId="55" priority="9" stopIfTrue="1" operator="equal">
      <formula>"a"</formula>
    </cfRule>
    <cfRule type="cellIs" dxfId="54" priority="10" stopIfTrue="1" operator="equal">
      <formula>"r"</formula>
    </cfRule>
  </conditionalFormatting>
  <conditionalFormatting sqref="K4">
    <cfRule type="cellIs" dxfId="53" priority="7" stopIfTrue="1" operator="equal">
      <formula>"a"</formula>
    </cfRule>
    <cfRule type="cellIs" dxfId="52" priority="8" stopIfTrue="1" operator="equal">
      <formula>"r"</formula>
    </cfRule>
  </conditionalFormatting>
  <conditionalFormatting sqref="J14">
    <cfRule type="cellIs" dxfId="51" priority="5" stopIfTrue="1" operator="equal">
      <formula>"▲"</formula>
    </cfRule>
    <cfRule type="cellIs" dxfId="50" priority="6" stopIfTrue="1" operator="equal">
      <formula>"▼"</formula>
    </cfRule>
  </conditionalFormatting>
  <conditionalFormatting sqref="J16">
    <cfRule type="cellIs" dxfId="49" priority="3" stopIfTrue="1" operator="equal">
      <formula>"▲"</formula>
    </cfRule>
    <cfRule type="cellIs" dxfId="48" priority="4" stopIfTrue="1" operator="equal">
      <formula>"▼"</formula>
    </cfRule>
  </conditionalFormatting>
  <conditionalFormatting sqref="J17">
    <cfRule type="cellIs" dxfId="47" priority="1" stopIfTrue="1" operator="equal">
      <formula>"▲"</formula>
    </cfRule>
    <cfRule type="cellIs" dxfId="46" priority="2" stopIfTrue="1" operator="equal">
      <formula>"▼"</formula>
    </cfRule>
  </conditionalFormatting>
  <dataValidations count="1">
    <dataValidation type="list" allowBlank="1" showInputMessage="1" showErrorMessage="1" sqref="J18">
      <formula1>Auswahl</formula1>
    </dataValidation>
  </dataValidations>
  <pageMargins left="0.78740157480314965" right="0.78740157480314965" top="0.98425196850393704" bottom="0.98425196850393704" header="0.51181102362204722" footer="0.51181102362204722"/>
  <pageSetup paperSize="9" scale="89" orientation="landscape" r:id="rId1"/>
  <headerFooter alignWithMargins="0">
    <oddHeader>&amp;CApplication form for the EU Ecolabel 027 for Lubricants</oddHeader>
    <oddFooter>&amp;L&amp;A&amp;C15&amp;R&amp;D</oddFooter>
  </headerFooter>
  <drawing r:id="rId2"/>
  <legacyDrawing r:id="rId3"/>
  <controls>
    <mc:AlternateContent xmlns:mc="http://schemas.openxmlformats.org/markup-compatibility/2006">
      <mc:Choice Requires="x14">
        <control shapeId="33838" r:id="rId4" name="CheckBox18">
          <controlPr autoLine="0" r:id="rId5">
            <anchor moveWithCells="1" sizeWithCells="1">
              <from>
                <xdr:col>9</xdr:col>
                <xdr:colOff>828675</xdr:colOff>
                <xdr:row>16</xdr:row>
                <xdr:rowOff>28575</xdr:rowOff>
              </from>
              <to>
                <xdr:col>9</xdr:col>
                <xdr:colOff>962025</xdr:colOff>
                <xdr:row>16</xdr:row>
                <xdr:rowOff>152400</xdr:rowOff>
              </to>
            </anchor>
          </controlPr>
        </control>
      </mc:Choice>
      <mc:Fallback>
        <control shapeId="33838" r:id="rId4" name="CheckBox18"/>
      </mc:Fallback>
    </mc:AlternateContent>
    <mc:AlternateContent xmlns:mc="http://schemas.openxmlformats.org/markup-compatibility/2006">
      <mc:Choice Requires="x14">
        <control shapeId="33837" r:id="rId6" name="CheckBox17">
          <controlPr autoLine="0" r:id="rId5">
            <anchor moveWithCells="1" sizeWithCells="1">
              <from>
                <xdr:col>9</xdr:col>
                <xdr:colOff>38100</xdr:colOff>
                <xdr:row>16</xdr:row>
                <xdr:rowOff>28575</xdr:rowOff>
              </from>
              <to>
                <xdr:col>9</xdr:col>
                <xdr:colOff>171450</xdr:colOff>
                <xdr:row>16</xdr:row>
                <xdr:rowOff>152400</xdr:rowOff>
              </to>
            </anchor>
          </controlPr>
        </control>
      </mc:Choice>
      <mc:Fallback>
        <control shapeId="33837" r:id="rId6" name="CheckBox17"/>
      </mc:Fallback>
    </mc:AlternateContent>
    <mc:AlternateContent xmlns:mc="http://schemas.openxmlformats.org/markup-compatibility/2006">
      <mc:Choice Requires="x14">
        <control shapeId="33836" r:id="rId7" name="CheckBox16">
          <controlPr autoLine="0" r:id="rId5">
            <anchor moveWithCells="1" sizeWithCells="1">
              <from>
                <xdr:col>9</xdr:col>
                <xdr:colOff>828675</xdr:colOff>
                <xdr:row>15</xdr:row>
                <xdr:rowOff>28575</xdr:rowOff>
              </from>
              <to>
                <xdr:col>9</xdr:col>
                <xdr:colOff>962025</xdr:colOff>
                <xdr:row>15</xdr:row>
                <xdr:rowOff>152400</xdr:rowOff>
              </to>
            </anchor>
          </controlPr>
        </control>
      </mc:Choice>
      <mc:Fallback>
        <control shapeId="33836" r:id="rId7" name="CheckBox16"/>
      </mc:Fallback>
    </mc:AlternateContent>
    <mc:AlternateContent xmlns:mc="http://schemas.openxmlformats.org/markup-compatibility/2006">
      <mc:Choice Requires="x14">
        <control shapeId="33835" r:id="rId8" name="CheckBox15">
          <controlPr autoLine="0" r:id="rId5">
            <anchor moveWithCells="1" sizeWithCells="1">
              <from>
                <xdr:col>9</xdr:col>
                <xdr:colOff>38100</xdr:colOff>
                <xdr:row>15</xdr:row>
                <xdr:rowOff>28575</xdr:rowOff>
              </from>
              <to>
                <xdr:col>9</xdr:col>
                <xdr:colOff>171450</xdr:colOff>
                <xdr:row>15</xdr:row>
                <xdr:rowOff>152400</xdr:rowOff>
              </to>
            </anchor>
          </controlPr>
        </control>
      </mc:Choice>
      <mc:Fallback>
        <control shapeId="33835" r:id="rId8" name="CheckBox15"/>
      </mc:Fallback>
    </mc:AlternateContent>
    <mc:AlternateContent xmlns:mc="http://schemas.openxmlformats.org/markup-compatibility/2006">
      <mc:Choice Requires="x14">
        <control shapeId="33834" r:id="rId9" name="CheckBox12">
          <controlPr autoLine="0" r:id="rId5">
            <anchor moveWithCells="1" sizeWithCells="1">
              <from>
                <xdr:col>9</xdr:col>
                <xdr:colOff>828675</xdr:colOff>
                <xdr:row>13</xdr:row>
                <xdr:rowOff>28575</xdr:rowOff>
              </from>
              <to>
                <xdr:col>9</xdr:col>
                <xdr:colOff>962025</xdr:colOff>
                <xdr:row>13</xdr:row>
                <xdr:rowOff>152400</xdr:rowOff>
              </to>
            </anchor>
          </controlPr>
        </control>
      </mc:Choice>
      <mc:Fallback>
        <control shapeId="33834" r:id="rId9" name="CheckBox12"/>
      </mc:Fallback>
    </mc:AlternateContent>
    <mc:AlternateContent xmlns:mc="http://schemas.openxmlformats.org/markup-compatibility/2006">
      <mc:Choice Requires="x14">
        <control shapeId="33833" r:id="rId10" name="CheckBox11">
          <controlPr autoLine="0" r:id="rId5">
            <anchor moveWithCells="1" sizeWithCells="1">
              <from>
                <xdr:col>9</xdr:col>
                <xdr:colOff>38100</xdr:colOff>
                <xdr:row>13</xdr:row>
                <xdr:rowOff>28575</xdr:rowOff>
              </from>
              <to>
                <xdr:col>9</xdr:col>
                <xdr:colOff>171450</xdr:colOff>
                <xdr:row>13</xdr:row>
                <xdr:rowOff>152400</xdr:rowOff>
              </to>
            </anchor>
          </controlPr>
        </control>
      </mc:Choice>
      <mc:Fallback>
        <control shapeId="33833" r:id="rId10" name="CheckBox11"/>
      </mc:Fallback>
    </mc:AlternateContent>
    <mc:AlternateContent xmlns:mc="http://schemas.openxmlformats.org/markup-compatibility/2006">
      <mc:Choice Requires="x14">
        <control shapeId="33820" r:id="rId11" name="CheckBox13">
          <controlPr autoLine="0" autoPict="0" r:id="rId5">
            <anchor moveWithCells="1" sizeWithCells="1">
              <from>
                <xdr:col>9</xdr:col>
                <xdr:colOff>38100</xdr:colOff>
                <xdr:row>3</xdr:row>
                <xdr:rowOff>0</xdr:rowOff>
              </from>
              <to>
                <xdr:col>9</xdr:col>
                <xdr:colOff>171450</xdr:colOff>
                <xdr:row>3</xdr:row>
                <xdr:rowOff>0</xdr:rowOff>
              </to>
            </anchor>
          </controlPr>
        </control>
      </mc:Choice>
      <mc:Fallback>
        <control shapeId="33820" r:id="rId11" name="CheckBox13"/>
      </mc:Fallback>
    </mc:AlternateContent>
    <mc:AlternateContent xmlns:mc="http://schemas.openxmlformats.org/markup-compatibility/2006">
      <mc:Choice Requires="x14">
        <control shapeId="33821" r:id="rId12" name="CheckBox14">
          <controlPr autoLine="0" autoPict="0" r:id="rId13">
            <anchor moveWithCells="1" sizeWithCells="1">
              <from>
                <xdr:col>9</xdr:col>
                <xdr:colOff>828675</xdr:colOff>
                <xdr:row>3</xdr:row>
                <xdr:rowOff>0</xdr:rowOff>
              </from>
              <to>
                <xdr:col>9</xdr:col>
                <xdr:colOff>962025</xdr:colOff>
                <xdr:row>3</xdr:row>
                <xdr:rowOff>0</xdr:rowOff>
              </to>
            </anchor>
          </controlPr>
        </control>
      </mc:Choice>
      <mc:Fallback>
        <control shapeId="33821" r:id="rId12" name="CheckBox14"/>
      </mc:Fallback>
    </mc:AlternateContent>
    <mc:AlternateContent xmlns:mc="http://schemas.openxmlformats.org/markup-compatibility/2006">
      <mc:Choice Requires="x14">
        <control shapeId="33822" r:id="rId14" name="CheckBox1">
          <controlPr autoLine="0" autoPict="0" r:id="rId5">
            <anchor moveWithCells="1" sizeWithCells="1">
              <from>
                <xdr:col>9</xdr:col>
                <xdr:colOff>38100</xdr:colOff>
                <xdr:row>3</xdr:row>
                <xdr:rowOff>0</xdr:rowOff>
              </from>
              <to>
                <xdr:col>9</xdr:col>
                <xdr:colOff>171450</xdr:colOff>
                <xdr:row>3</xdr:row>
                <xdr:rowOff>0</xdr:rowOff>
              </to>
            </anchor>
          </controlPr>
        </control>
      </mc:Choice>
      <mc:Fallback>
        <control shapeId="33822" r:id="rId14" name="CheckBox1"/>
      </mc:Fallback>
    </mc:AlternateContent>
    <mc:AlternateContent xmlns:mc="http://schemas.openxmlformats.org/markup-compatibility/2006">
      <mc:Choice Requires="x14">
        <control shapeId="33823" r:id="rId15" name="CheckBox2">
          <controlPr autoLine="0" autoPict="0" r:id="rId13">
            <anchor moveWithCells="1" sizeWithCells="1">
              <from>
                <xdr:col>9</xdr:col>
                <xdr:colOff>828675</xdr:colOff>
                <xdr:row>3</xdr:row>
                <xdr:rowOff>0</xdr:rowOff>
              </from>
              <to>
                <xdr:col>9</xdr:col>
                <xdr:colOff>962025</xdr:colOff>
                <xdr:row>3</xdr:row>
                <xdr:rowOff>0</xdr:rowOff>
              </to>
            </anchor>
          </controlPr>
        </control>
      </mc:Choice>
      <mc:Fallback>
        <control shapeId="33823" r:id="rId15" name="CheckBox2"/>
      </mc:Fallback>
    </mc:AlternateContent>
    <mc:AlternateContent xmlns:mc="http://schemas.openxmlformats.org/markup-compatibility/2006">
      <mc:Choice Requires="x14">
        <control shapeId="33824" r:id="rId16" name="CheckBox3">
          <controlPr autoLine="0" autoPict="0" r:id="rId5">
            <anchor moveWithCells="1" sizeWithCells="1">
              <from>
                <xdr:col>9</xdr:col>
                <xdr:colOff>38100</xdr:colOff>
                <xdr:row>3</xdr:row>
                <xdr:rowOff>0</xdr:rowOff>
              </from>
              <to>
                <xdr:col>9</xdr:col>
                <xdr:colOff>171450</xdr:colOff>
                <xdr:row>3</xdr:row>
                <xdr:rowOff>0</xdr:rowOff>
              </to>
            </anchor>
          </controlPr>
        </control>
      </mc:Choice>
      <mc:Fallback>
        <control shapeId="33824" r:id="rId16" name="CheckBox3"/>
      </mc:Fallback>
    </mc:AlternateContent>
    <mc:AlternateContent xmlns:mc="http://schemas.openxmlformats.org/markup-compatibility/2006">
      <mc:Choice Requires="x14">
        <control shapeId="33825" r:id="rId17" name="CheckBox4">
          <controlPr autoLine="0" autoPict="0" r:id="rId13">
            <anchor moveWithCells="1" sizeWithCells="1">
              <from>
                <xdr:col>9</xdr:col>
                <xdr:colOff>828675</xdr:colOff>
                <xdr:row>3</xdr:row>
                <xdr:rowOff>0</xdr:rowOff>
              </from>
              <to>
                <xdr:col>9</xdr:col>
                <xdr:colOff>962025</xdr:colOff>
                <xdr:row>3</xdr:row>
                <xdr:rowOff>0</xdr:rowOff>
              </to>
            </anchor>
          </controlPr>
        </control>
      </mc:Choice>
      <mc:Fallback>
        <control shapeId="33825" r:id="rId17" name="CheckBox4"/>
      </mc:Fallback>
    </mc:AlternateContent>
    <mc:AlternateContent xmlns:mc="http://schemas.openxmlformats.org/markup-compatibility/2006">
      <mc:Choice Requires="x14">
        <control shapeId="33826" r:id="rId18" name="CheckBox5">
          <controlPr autoLine="0" r:id="rId5">
            <anchor moveWithCells="1" sizeWithCells="1">
              <from>
                <xdr:col>9</xdr:col>
                <xdr:colOff>38100</xdr:colOff>
                <xdr:row>19</xdr:row>
                <xdr:rowOff>28575</xdr:rowOff>
              </from>
              <to>
                <xdr:col>9</xdr:col>
                <xdr:colOff>171450</xdr:colOff>
                <xdr:row>19</xdr:row>
                <xdr:rowOff>152400</xdr:rowOff>
              </to>
            </anchor>
          </controlPr>
        </control>
      </mc:Choice>
      <mc:Fallback>
        <control shapeId="33826" r:id="rId18" name="CheckBox5"/>
      </mc:Fallback>
    </mc:AlternateContent>
    <mc:AlternateContent xmlns:mc="http://schemas.openxmlformats.org/markup-compatibility/2006">
      <mc:Choice Requires="x14">
        <control shapeId="33827" r:id="rId19" name="CheckBox6">
          <controlPr autoLine="0" r:id="rId5">
            <anchor moveWithCells="1" sizeWithCells="1">
              <from>
                <xdr:col>9</xdr:col>
                <xdr:colOff>828675</xdr:colOff>
                <xdr:row>19</xdr:row>
                <xdr:rowOff>28575</xdr:rowOff>
              </from>
              <to>
                <xdr:col>9</xdr:col>
                <xdr:colOff>962025</xdr:colOff>
                <xdr:row>19</xdr:row>
                <xdr:rowOff>152400</xdr:rowOff>
              </to>
            </anchor>
          </controlPr>
        </control>
      </mc:Choice>
      <mc:Fallback>
        <control shapeId="33827" r:id="rId19" name="CheckBox6"/>
      </mc:Fallback>
    </mc:AlternateContent>
    <mc:AlternateContent xmlns:mc="http://schemas.openxmlformats.org/markup-compatibility/2006">
      <mc:Choice Requires="x14">
        <control shapeId="33828" r:id="rId20" name="CheckBox7">
          <controlPr autoLine="0" r:id="rId5">
            <anchor moveWithCells="1" sizeWithCells="1">
              <from>
                <xdr:col>9</xdr:col>
                <xdr:colOff>38100</xdr:colOff>
                <xdr:row>21</xdr:row>
                <xdr:rowOff>28575</xdr:rowOff>
              </from>
              <to>
                <xdr:col>9</xdr:col>
                <xdr:colOff>171450</xdr:colOff>
                <xdr:row>21</xdr:row>
                <xdr:rowOff>152400</xdr:rowOff>
              </to>
            </anchor>
          </controlPr>
        </control>
      </mc:Choice>
      <mc:Fallback>
        <control shapeId="33828" r:id="rId20" name="CheckBox7"/>
      </mc:Fallback>
    </mc:AlternateContent>
    <mc:AlternateContent xmlns:mc="http://schemas.openxmlformats.org/markup-compatibility/2006">
      <mc:Choice Requires="x14">
        <control shapeId="33829" r:id="rId21" name="CheckBox8">
          <controlPr autoLine="0" r:id="rId5">
            <anchor moveWithCells="1" sizeWithCells="1">
              <from>
                <xdr:col>9</xdr:col>
                <xdr:colOff>828675</xdr:colOff>
                <xdr:row>21</xdr:row>
                <xdr:rowOff>28575</xdr:rowOff>
              </from>
              <to>
                <xdr:col>9</xdr:col>
                <xdr:colOff>962025</xdr:colOff>
                <xdr:row>21</xdr:row>
                <xdr:rowOff>152400</xdr:rowOff>
              </to>
            </anchor>
          </controlPr>
        </control>
      </mc:Choice>
      <mc:Fallback>
        <control shapeId="33829" r:id="rId21" name="CheckBox8"/>
      </mc:Fallback>
    </mc:AlternateContent>
    <mc:AlternateContent xmlns:mc="http://schemas.openxmlformats.org/markup-compatibility/2006">
      <mc:Choice Requires="x14">
        <control shapeId="33830" r:id="rId22" name="CheckBox9">
          <controlPr autoLine="0" r:id="rId5">
            <anchor moveWithCells="1" sizeWithCells="1">
              <from>
                <xdr:col>9</xdr:col>
                <xdr:colOff>38100</xdr:colOff>
                <xdr:row>22</xdr:row>
                <xdr:rowOff>28575</xdr:rowOff>
              </from>
              <to>
                <xdr:col>9</xdr:col>
                <xdr:colOff>171450</xdr:colOff>
                <xdr:row>22</xdr:row>
                <xdr:rowOff>152400</xdr:rowOff>
              </to>
            </anchor>
          </controlPr>
        </control>
      </mc:Choice>
      <mc:Fallback>
        <control shapeId="33830" r:id="rId22" name="CheckBox9"/>
      </mc:Fallback>
    </mc:AlternateContent>
    <mc:AlternateContent xmlns:mc="http://schemas.openxmlformats.org/markup-compatibility/2006">
      <mc:Choice Requires="x14">
        <control shapeId="33831" r:id="rId23" name="CheckBox10">
          <controlPr autoLine="0" r:id="rId5">
            <anchor moveWithCells="1" sizeWithCells="1">
              <from>
                <xdr:col>9</xdr:col>
                <xdr:colOff>828675</xdr:colOff>
                <xdr:row>22</xdr:row>
                <xdr:rowOff>28575</xdr:rowOff>
              </from>
              <to>
                <xdr:col>9</xdr:col>
                <xdr:colOff>962025</xdr:colOff>
                <xdr:row>22</xdr:row>
                <xdr:rowOff>152400</xdr:rowOff>
              </to>
            </anchor>
          </controlPr>
        </control>
      </mc:Choice>
      <mc:Fallback>
        <control shapeId="33831" r:id="rId23" name="CheckBox10"/>
      </mc:Fallback>
    </mc:AlternateContent>
  </controls>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6">
    <pageSetUpPr fitToPage="1"/>
  </sheetPr>
  <dimension ref="A1:L51"/>
  <sheetViews>
    <sheetView zoomScaleNormal="100" workbookViewId="0">
      <selection activeCell="D8" sqref="D8:E8"/>
    </sheetView>
  </sheetViews>
  <sheetFormatPr baseColWidth="10" defaultRowHeight="13.5" customHeight="1"/>
  <cols>
    <col min="1" max="1" width="2.5703125" style="302" customWidth="1"/>
    <col min="2" max="2" width="39.85546875" style="302" bestFit="1" customWidth="1"/>
    <col min="3" max="3" width="32.85546875" style="302" customWidth="1"/>
    <col min="4" max="4" width="25.140625" style="302" customWidth="1"/>
    <col min="5" max="5" width="2.7109375" style="302" customWidth="1"/>
    <col min="6" max="6" width="32.85546875" style="302" customWidth="1"/>
    <col min="7" max="7" width="25.140625" style="302" customWidth="1"/>
    <col min="8" max="8" width="3" style="302" customWidth="1"/>
    <col min="9" max="10" width="2.5703125" style="302" customWidth="1"/>
    <col min="11" max="13" width="11.42578125" style="302" customWidth="1"/>
    <col min="14" max="16384" width="11.42578125" style="302"/>
  </cols>
  <sheetData>
    <row r="1" spans="2:10" ht="13.5" customHeight="1">
      <c r="C1" s="66" t="str">
        <f>Info!$K$2</f>
        <v>v 1.0</v>
      </c>
      <c r="D1" s="66"/>
      <c r="E1" s="66"/>
      <c r="F1" s="66"/>
      <c r="G1" s="66"/>
    </row>
    <row r="2" spans="2:10" ht="13.5" customHeight="1">
      <c r="B2" s="626" t="str">
        <f>IF(Info!H2='S+L'!$B$1,'S+L'!$B$166,'S+L'!$C$166)</f>
        <v>Criterion 6</v>
      </c>
      <c r="C2" s="626"/>
      <c r="D2" s="626"/>
      <c r="E2" s="626"/>
      <c r="F2" s="626"/>
      <c r="G2" s="626"/>
    </row>
    <row r="3" spans="2:10" ht="13.5" customHeight="1" thickBot="1">
      <c r="B3" s="631"/>
      <c r="C3" s="284"/>
      <c r="D3" s="284"/>
      <c r="E3" s="284"/>
      <c r="F3" s="284"/>
      <c r="G3" s="284"/>
      <c r="H3" s="284"/>
      <c r="J3" s="17"/>
    </row>
    <row r="4" spans="2:10" ht="19.5" thickBot="1">
      <c r="B4" s="279" t="str">
        <f>IF(Info!H2='S+L'!$B$1,'S+L'!$B$167,'S+L'!$C$167)</f>
        <v>Lubricant category</v>
      </c>
      <c r="C4" s="785" t="str">
        <f>IF(Info!H2='S+L'!$B$1,'S+L'!$B$168,'S+L'!$C$168)</f>
        <v>Minimum technical performance</v>
      </c>
      <c r="D4" s="786"/>
      <c r="E4" s="786"/>
      <c r="F4" s="786"/>
      <c r="G4" s="787"/>
      <c r="H4" s="631"/>
      <c r="I4" s="274" t="s">
        <v>247</v>
      </c>
      <c r="J4" s="17"/>
    </row>
    <row r="5" spans="2:10" ht="13.5" customHeight="1">
      <c r="B5" s="870" t="str">
        <f>IF(Info!H2='S+L'!$B$1,'S+L'!$B$169,'S+L'!$C$169)</f>
        <v>Chainsaw oils</v>
      </c>
      <c r="C5" s="876" t="str">
        <f>IF(Info!H2='S+L'!$B$1,'S+L'!$B$170,'S+L'!$C$170)</f>
        <v>KWF-test version 2017*</v>
      </c>
      <c r="D5" s="877"/>
      <c r="E5" s="877"/>
      <c r="F5" s="877"/>
      <c r="G5" s="878"/>
      <c r="H5" s="276"/>
      <c r="I5" s="873"/>
      <c r="J5" s="18"/>
    </row>
    <row r="6" spans="2:10" ht="13.5" customHeight="1" thickBot="1">
      <c r="B6" s="871"/>
      <c r="C6" s="879" t="str">
        <f>IF(Info!H2='S+L'!$B$1,'S+L'!$B$171,'S+L'!$C$171)</f>
        <v>Equivalent tests, please specify:</v>
      </c>
      <c r="D6" s="880"/>
      <c r="E6" s="880"/>
      <c r="F6" s="880"/>
      <c r="G6" s="881"/>
      <c r="H6" s="277"/>
      <c r="I6" s="874"/>
      <c r="J6" s="17"/>
    </row>
    <row r="7" spans="2:10" ht="13.5" customHeight="1">
      <c r="B7" s="871"/>
      <c r="C7" s="605" t="str">
        <f>IF(Info!H2='S+L'!$B$1,'S+L'!$B$172,'S+L'!$C$172)</f>
        <v>Test criterion</v>
      </c>
      <c r="D7" s="898" t="str">
        <f>IF(Info!H2='S+L'!$B$1,'S+L'!$B$173,'S+L'!$C$173)</f>
        <v>Test method used</v>
      </c>
      <c r="E7" s="899"/>
      <c r="F7" s="605" t="str">
        <f>IF(Info!H2='S+L'!$B$1,'S+L'!$B$172,'S+L'!$C$172)</f>
        <v>Test criterion</v>
      </c>
      <c r="G7" s="898" t="str">
        <f>IF(Info!H2='S+L'!$B$1,'S+L'!$B$173,'S+L'!$C$173)</f>
        <v>Test method used</v>
      </c>
      <c r="H7" s="899"/>
      <c r="I7" s="874"/>
      <c r="J7" s="17"/>
    </row>
    <row r="8" spans="2:10" ht="13.5" customHeight="1">
      <c r="B8" s="871"/>
      <c r="C8" s="603" t="str">
        <f>IF(Info!H2='S+L'!$B$1,'S+L'!$B$174,'S+L'!$C$174)</f>
        <v>1 Viscosity/density</v>
      </c>
      <c r="D8" s="882"/>
      <c r="E8" s="883"/>
      <c r="F8" s="604" t="str">
        <f>IF(Info!H2='S+L'!$B$1,'S+L'!$B$180,'S+L'!$C$180)</f>
        <v>7 Contact material</v>
      </c>
      <c r="G8" s="882"/>
      <c r="H8" s="883"/>
      <c r="I8" s="874"/>
      <c r="J8" s="17"/>
    </row>
    <row r="9" spans="2:10" ht="13.5" customHeight="1">
      <c r="B9" s="871"/>
      <c r="C9" s="597" t="str">
        <f>IF(Info!H2='S+L'!$B$1,'S+L'!$B$175,'S+L'!$C$175)</f>
        <v>2 Flash point</v>
      </c>
      <c r="D9" s="882"/>
      <c r="E9" s="883"/>
      <c r="F9" s="597" t="str">
        <f>IF(Info!H2='S+L'!$B$1,'S+L'!$B$181,'S+L'!$C$181)</f>
        <v>8 Staining clothes</v>
      </c>
      <c r="G9" s="882"/>
      <c r="H9" s="883"/>
      <c r="I9" s="874"/>
      <c r="J9" s="17"/>
    </row>
    <row r="10" spans="2:10" ht="13.5" customHeight="1">
      <c r="B10" s="871"/>
      <c r="C10" s="597" t="str">
        <f>IF(Info!H2='S+L'!$B$1,'S+L'!$B$176,'S+L'!$C$176)</f>
        <v>3 Cold temperature flow characteristics</v>
      </c>
      <c r="D10" s="882"/>
      <c r="E10" s="883"/>
      <c r="F10" s="597" t="str">
        <f>IF(Info!H2='S+L'!$B$1,'S+L'!$B$182,'S+L'!$C$182)</f>
        <v>9 Chainsaw soiling</v>
      </c>
      <c r="G10" s="882"/>
      <c r="H10" s="883"/>
      <c r="I10" s="874"/>
      <c r="J10" s="17"/>
    </row>
    <row r="11" spans="2:10" ht="13.5" customHeight="1">
      <c r="B11" s="871"/>
      <c r="C11" s="597" t="str">
        <f>IF(Info!H2='S+L'!$B$1,'S+L'!$B$177,'S+L'!$C$177)</f>
        <v>4 Ageing resistance</v>
      </c>
      <c r="D11" s="882"/>
      <c r="E11" s="883"/>
      <c r="F11" s="597" t="str">
        <f>IF(Info!H2='S+L'!$B$1,'S+L'!$B$183,'S+L'!$C$183)</f>
        <v>10 Odour development</v>
      </c>
      <c r="G11" s="882"/>
      <c r="H11" s="883"/>
      <c r="I11" s="874"/>
      <c r="J11" s="17"/>
    </row>
    <row r="12" spans="2:10" ht="13.5" customHeight="1" thickBot="1">
      <c r="B12" s="871"/>
      <c r="C12" s="597" t="str">
        <f>IF(Info!H2='S+L'!$B$1,'S+L'!$B$178,'S+L'!$C$178)</f>
        <v>5 Lubrication characteristics</v>
      </c>
      <c r="D12" s="882"/>
      <c r="E12" s="883"/>
      <c r="F12" s="599" t="str">
        <f>IF(Info!H2='S+L'!$B$1,'S+L'!$B$184,'S+L'!$C$184)</f>
        <v>11 Labelling</v>
      </c>
      <c r="G12" s="884"/>
      <c r="H12" s="885"/>
      <c r="I12" s="874"/>
      <c r="J12" s="17"/>
    </row>
    <row r="13" spans="2:10" ht="13.5" customHeight="1" thickBot="1">
      <c r="B13" s="872"/>
      <c r="C13" s="598" t="str">
        <f>IF(Info!H2='S+L'!$B$1,'S+L'!$B$179,'S+L'!$C$179)</f>
        <v>6 Phase separation</v>
      </c>
      <c r="D13" s="900"/>
      <c r="E13" s="901"/>
      <c r="F13" s="600"/>
      <c r="G13" s="601"/>
      <c r="H13" s="602"/>
      <c r="I13" s="875"/>
      <c r="J13" s="18"/>
    </row>
    <row r="14" spans="2:10" ht="64.5" thickBot="1">
      <c r="B14" s="280" t="str">
        <f>IF(Info!H2='S+L'!$B$1,'S+L'!$B$185,'S+L'!$C$185)</f>
        <v>Wire rope lubricants
Concrete release agents
Other total loss lubricants
Stern tube oils
Metalworking fluids</v>
      </c>
      <c r="C14" s="867" t="str">
        <f>IF(Info!H2='S+L'!$B$1,'S+L'!$B$186,'S+L'!$C$186)</f>
        <v>Fit for purpose (at least one clients' approval is attached)</v>
      </c>
      <c r="D14" s="868"/>
      <c r="E14" s="868"/>
      <c r="F14" s="868"/>
      <c r="G14" s="897"/>
      <c r="H14" s="275"/>
      <c r="I14" s="137"/>
      <c r="J14" s="17"/>
    </row>
    <row r="15" spans="2:10" ht="13.5" customHeight="1">
      <c r="B15" s="886" t="str">
        <f>IF(Info!H2='S+L'!$B$1,'S+L'!$B$187,'S+L'!$C$187)</f>
        <v>Gear oils</v>
      </c>
      <c r="C15" s="861" t="str">
        <f>IF(Info!H2='S+L'!$B$1,'S+L'!$B$188,'S+L'!$C$188)</f>
        <v>for closed gears: DIN 51517 section I, II or III</v>
      </c>
      <c r="D15" s="862"/>
      <c r="E15" s="862"/>
      <c r="F15" s="862"/>
      <c r="G15" s="892"/>
      <c r="H15" s="285"/>
      <c r="I15" s="873"/>
      <c r="J15" s="17"/>
    </row>
    <row r="16" spans="2:10" ht="13.5" customHeight="1">
      <c r="B16" s="887"/>
      <c r="C16" s="894" t="str">
        <f>IF(Info!H2='S+L'!$B$1,'S+L'!$B$189,'S+L'!$C$189)</f>
        <v>for closed gears: ISO 12925-1</v>
      </c>
      <c r="D16" s="895"/>
      <c r="E16" s="895"/>
      <c r="F16" s="895"/>
      <c r="G16" s="896"/>
      <c r="H16" s="286"/>
      <c r="I16" s="874"/>
      <c r="J16" s="17"/>
    </row>
    <row r="17" spans="1:12" ht="13.5" customHeight="1" thickBot="1">
      <c r="B17" s="888"/>
      <c r="C17" s="864" t="str">
        <f>IF(Info!H2='S+L'!$B$1,'S+L'!$B$190,'S+L'!$C$190)</f>
        <v>for open gears: fit for purpose (at least one clients' approval is attached)</v>
      </c>
      <c r="D17" s="865"/>
      <c r="E17" s="865"/>
      <c r="F17" s="865"/>
      <c r="G17" s="893"/>
      <c r="H17" s="287"/>
      <c r="I17" s="875"/>
    </row>
    <row r="18" spans="1:12" ht="13.5" customHeight="1">
      <c r="B18" s="886" t="str">
        <f>IF(Info!H2='S+L'!$B$1,'S+L'!$B$191,'S+L'!$C$191)</f>
        <v>Two-stroke oils</v>
      </c>
      <c r="C18" s="861" t="str">
        <f>IF(Info!H2='S+L'!$B$1,'S+L'!$B$192,'S+L'!$C$192)</f>
        <v>for marine use: NMMA TC-W3</v>
      </c>
      <c r="D18" s="862"/>
      <c r="E18" s="862"/>
      <c r="F18" s="862"/>
      <c r="G18" s="892"/>
      <c r="H18" s="276"/>
      <c r="I18" s="873"/>
    </row>
    <row r="19" spans="1:12" ht="13.5" customHeight="1" thickBot="1">
      <c r="B19" s="888"/>
      <c r="C19" s="864" t="str">
        <f>IF(Info!H2='S+L'!$B$1,'S+L'!$B$193,'S+L'!$C$193)</f>
        <v>for terrestrial use: ISO 13738 (EGD)</v>
      </c>
      <c r="D19" s="865"/>
      <c r="E19" s="865"/>
      <c r="F19" s="865"/>
      <c r="G19" s="893"/>
      <c r="H19" s="277"/>
      <c r="I19" s="875"/>
    </row>
    <row r="20" spans="1:12" ht="13.5" customHeight="1">
      <c r="B20" s="886" t="str">
        <f>IF(Info!H2='S+L'!$B$1,'S+L'!$B$194,'S+L'!$C$194)</f>
        <v>Hydraulic fluids</v>
      </c>
      <c r="C20" s="861" t="str">
        <f>IF(Info!H2='S+L'!$B$1,'S+L'!$B$195,'S+L'!$C$195)</f>
        <v>ISO 15380 (table 2 - 5)</v>
      </c>
      <c r="D20" s="862"/>
      <c r="E20" s="862"/>
      <c r="F20" s="862"/>
      <c r="G20" s="892"/>
      <c r="H20" s="276"/>
      <c r="I20" s="873"/>
    </row>
    <row r="21" spans="1:12" ht="13.5" customHeight="1">
      <c r="B21" s="887"/>
      <c r="C21" s="894" t="str">
        <f>IF(Info!H2='S+L'!$B$1,'S+L'!$B$196,'S+L'!$C$196)</f>
        <v>Fire resistant hydraulic fluids: ISO 15380 (table 2 - 5) + ISO 12922 (table 1 - 3)</v>
      </c>
      <c r="D21" s="895"/>
      <c r="E21" s="895"/>
      <c r="F21" s="895"/>
      <c r="G21" s="896"/>
      <c r="H21" s="288"/>
      <c r="I21" s="874"/>
    </row>
    <row r="22" spans="1:12" ht="13.5" customHeight="1" thickBot="1">
      <c r="B22" s="888"/>
      <c r="C22" s="864" t="str">
        <f>IF(Info!H2='S+L'!$B$1,'S+L'!$B$197,'S+L'!$C$197)</f>
        <v>Fire resistant hydraulic fluids: "Factory Mutual" Approval</v>
      </c>
      <c r="D22" s="865"/>
      <c r="E22" s="865"/>
      <c r="F22" s="865"/>
      <c r="G22" s="893"/>
      <c r="H22" s="277"/>
      <c r="I22" s="875"/>
    </row>
    <row r="23" spans="1:12" ht="13.5" customHeight="1">
      <c r="B23" s="886" t="str">
        <f>IF(Info!H2='S+L'!$B$1,'S+L'!$B$198,'S+L'!$C$198)</f>
        <v>Oils for temporary protection against corrosion</v>
      </c>
      <c r="C23" s="861" t="str">
        <f>IF(Info!H2='S+L'!$B$1,'S+L'!$B$199,'S+L'!$C$199)</f>
        <v>ISO/TS 12928</v>
      </c>
      <c r="D23" s="862"/>
      <c r="E23" s="862"/>
      <c r="F23" s="862"/>
      <c r="G23" s="892"/>
      <c r="H23" s="276"/>
      <c r="I23" s="873"/>
    </row>
    <row r="24" spans="1:12" ht="13.5" customHeight="1" thickBot="1">
      <c r="B24" s="888"/>
      <c r="C24" s="864" t="str">
        <f>IF(Info!H2='S+L'!$B$1,'S+L'!$B$186,'S+L'!$C$186)</f>
        <v>Fit for purpose (at least one clients' approval is attached)</v>
      </c>
      <c r="D24" s="865"/>
      <c r="E24" s="865"/>
      <c r="F24" s="865"/>
      <c r="G24" s="893"/>
      <c r="H24" s="277"/>
      <c r="I24" s="875"/>
    </row>
    <row r="25" spans="1:12" ht="13.5" customHeight="1">
      <c r="B25" s="889" t="str">
        <f>IF(Info!H2='S+L'!$B$1,'S+L'!$B$200,'S+L'!$C$200)</f>
        <v>Lubricating greases</v>
      </c>
      <c r="C25" s="861" t="str">
        <f>IF(Info!H2='S+L'!$B$1,'S+L'!$B$201,'S+L'!$C$201)</f>
        <v>for temporary protection against corrosion: ISO/TS 12928</v>
      </c>
      <c r="D25" s="862"/>
      <c r="E25" s="862"/>
      <c r="F25" s="862"/>
      <c r="G25" s="892"/>
      <c r="H25" s="276"/>
      <c r="I25" s="873"/>
    </row>
    <row r="26" spans="1:12" ht="13.5" customHeight="1">
      <c r="B26" s="890"/>
      <c r="C26" s="894" t="str">
        <f>IF(Info!H2='S+L'!$B$1,'S+L'!$B$202,'S+L'!$C$202)</f>
        <v>for temporary protection against corrosion: fit for purpose (at least one clients' approval is attached)</v>
      </c>
      <c r="D26" s="895"/>
      <c r="E26" s="895"/>
      <c r="F26" s="895"/>
      <c r="G26" s="896"/>
      <c r="H26" s="289"/>
      <c r="I26" s="874"/>
    </row>
    <row r="27" spans="1:12" ht="13.5" customHeight="1">
      <c r="B27" s="890"/>
      <c r="C27" s="894" t="str">
        <f>IF(Info!H2='S+L'!$B$1,'S+L'!$B$203,'S+L'!$C$203)</f>
        <v>for closed gear: DIN 51826</v>
      </c>
      <c r="D27" s="895"/>
      <c r="E27" s="895"/>
      <c r="F27" s="895"/>
      <c r="G27" s="896"/>
      <c r="H27" s="289"/>
      <c r="I27" s="874"/>
    </row>
    <row r="28" spans="1:12" ht="13.5" customHeight="1">
      <c r="B28" s="890"/>
      <c r="C28" s="894" t="str">
        <f>IF(Info!H2='S+L'!$B$1,'S+L'!$B$204,'S+L'!$C$204)</f>
        <v>for roller bearings, plain bearings and sliding surfaces: DIN 51825</v>
      </c>
      <c r="D28" s="895"/>
      <c r="E28" s="895"/>
      <c r="F28" s="895"/>
      <c r="G28" s="896"/>
      <c r="H28" s="289"/>
      <c r="I28" s="874"/>
    </row>
    <row r="29" spans="1:12" ht="13.5" customHeight="1">
      <c r="B29" s="890"/>
      <c r="C29" s="894" t="str">
        <f>IF(Info!H2='S+L'!$B$1,'S+L'!$B$205,'S+L'!$C$205)</f>
        <v>All other: ISO 12924</v>
      </c>
      <c r="D29" s="895"/>
      <c r="E29" s="895"/>
      <c r="F29" s="895"/>
      <c r="G29" s="896"/>
      <c r="H29" s="289"/>
      <c r="I29" s="874"/>
    </row>
    <row r="30" spans="1:12" ht="13.5" customHeight="1" thickBot="1">
      <c r="B30" s="891"/>
      <c r="C30" s="864" t="str">
        <f>IF(Info!H2='S+L'!$B$1,'S+L'!$B$206,'S+L'!$C$206)</f>
        <v>All other: fit for purpose (at least one clients' approval is attached)</v>
      </c>
      <c r="D30" s="865"/>
      <c r="E30" s="865"/>
      <c r="F30" s="865"/>
      <c r="G30" s="893"/>
      <c r="H30" s="277"/>
      <c r="I30" s="875"/>
    </row>
    <row r="32" spans="1:12" ht="13.5" customHeight="1">
      <c r="A32" s="355" t="s">
        <v>103</v>
      </c>
      <c r="B32" s="614" t="str">
        <f>IF(Info!H2='S+L'!$B$1,'S+L'!$B$207,'S+L'!$C$207)</f>
        <v>consists of eleven separate tests: Viscosity/density, Flash point, Cold temperature flow characteristics, Ageing resistance, Lubrication characteristics, Phase separation,</v>
      </c>
      <c r="C32" s="278"/>
      <c r="D32" s="278"/>
      <c r="E32" s="278"/>
      <c r="F32" s="278"/>
      <c r="G32" s="278"/>
      <c r="H32" s="278"/>
      <c r="I32" s="607"/>
      <c r="J32" s="607"/>
      <c r="K32" s="607"/>
      <c r="L32" s="607"/>
    </row>
    <row r="33" spans="1:12" ht="13.5" customHeight="1">
      <c r="A33" s="355"/>
      <c r="B33" s="564" t="str">
        <f>IF(Info!H2='S+L'!$B$1,'S+L'!$B$208,'S+L'!$C$208)</f>
        <v>Contact material, Staining clothes, Chainsaw soiling, Odour development and Labelling. All eleven have to be fulfilled.</v>
      </c>
      <c r="C33" s="607"/>
      <c r="D33" s="607"/>
      <c r="E33" s="607"/>
      <c r="F33" s="607"/>
      <c r="G33" s="607"/>
      <c r="H33" s="607"/>
      <c r="I33" s="607"/>
      <c r="J33" s="607"/>
      <c r="K33" s="607"/>
      <c r="L33" s="607"/>
    </row>
    <row r="34" spans="1:12" ht="13.5" customHeight="1">
      <c r="B34" s="67"/>
      <c r="C34" s="67"/>
      <c r="D34" s="67"/>
      <c r="E34" s="67"/>
      <c r="F34" s="67"/>
      <c r="G34" s="67"/>
      <c r="H34" s="68"/>
      <c r="I34" s="607"/>
      <c r="J34" s="68"/>
      <c r="K34" s="607"/>
      <c r="L34" s="607"/>
    </row>
    <row r="35" spans="1:12" ht="13.5" customHeight="1">
      <c r="B35" s="281"/>
      <c r="C35" s="281"/>
      <c r="D35" s="281"/>
      <c r="E35" s="281"/>
      <c r="F35" s="281"/>
      <c r="G35" s="281"/>
      <c r="H35" s="281"/>
      <c r="I35" s="607"/>
      <c r="J35" s="607"/>
      <c r="K35" s="607"/>
      <c r="L35" s="607"/>
    </row>
    <row r="36" spans="1:12" ht="13.5" customHeight="1">
      <c r="B36" s="67"/>
      <c r="C36" s="67"/>
      <c r="D36" s="67"/>
      <c r="E36" s="67"/>
      <c r="F36" s="67"/>
      <c r="G36" s="67"/>
      <c r="H36" s="68"/>
      <c r="I36" s="607"/>
      <c r="J36" s="271"/>
      <c r="K36" s="607"/>
      <c r="L36" s="607"/>
    </row>
    <row r="37" spans="1:12" ht="13.5" customHeight="1">
      <c r="B37" s="67"/>
      <c r="C37" s="67"/>
      <c r="D37" s="67"/>
      <c r="E37" s="67"/>
      <c r="F37" s="67"/>
      <c r="G37" s="67"/>
      <c r="H37" s="68"/>
      <c r="I37" s="607"/>
      <c r="J37" s="272"/>
      <c r="K37" s="607"/>
      <c r="L37" s="607"/>
    </row>
    <row r="38" spans="1:12" ht="13.5" customHeight="1">
      <c r="B38" s="67"/>
      <c r="C38" s="67"/>
      <c r="D38" s="67"/>
      <c r="E38" s="67"/>
      <c r="F38" s="67"/>
      <c r="G38" s="67"/>
      <c r="H38" s="68"/>
      <c r="I38" s="607"/>
      <c r="J38" s="271"/>
      <c r="K38" s="607"/>
      <c r="L38" s="607"/>
    </row>
    <row r="39" spans="1:12" ht="13.5" customHeight="1">
      <c r="B39" s="67"/>
      <c r="C39" s="67"/>
      <c r="D39" s="67"/>
      <c r="E39" s="67"/>
      <c r="F39" s="67"/>
      <c r="G39" s="67"/>
      <c r="H39" s="68"/>
      <c r="I39" s="607"/>
      <c r="J39" s="271"/>
      <c r="K39" s="607"/>
      <c r="L39" s="607"/>
    </row>
    <row r="40" spans="1:12" ht="13.5" customHeight="1">
      <c r="B40" s="67"/>
      <c r="C40" s="67"/>
      <c r="D40" s="67"/>
      <c r="E40" s="67"/>
      <c r="F40" s="67"/>
      <c r="G40" s="67"/>
      <c r="H40" s="68"/>
      <c r="I40" s="607"/>
      <c r="J40" s="271"/>
      <c r="K40" s="607"/>
      <c r="L40" s="607"/>
    </row>
    <row r="41" spans="1:12" ht="13.5" customHeight="1">
      <c r="B41" s="607"/>
      <c r="C41" s="607"/>
      <c r="D41" s="607"/>
      <c r="E41" s="607"/>
      <c r="F41" s="607"/>
      <c r="G41" s="607"/>
      <c r="H41" s="607"/>
      <c r="I41" s="68"/>
      <c r="J41" s="607"/>
      <c r="K41" s="607"/>
      <c r="L41" s="607"/>
    </row>
    <row r="42" spans="1:12" ht="13.5" customHeight="1">
      <c r="B42" s="67"/>
      <c r="C42" s="67"/>
      <c r="D42" s="67"/>
      <c r="E42" s="67"/>
      <c r="F42" s="67"/>
      <c r="G42" s="67"/>
      <c r="H42" s="67"/>
      <c r="I42" s="67"/>
      <c r="J42" s="67"/>
      <c r="K42" s="67"/>
      <c r="L42" s="67"/>
    </row>
    <row r="43" spans="1:12" ht="13.5" customHeight="1">
      <c r="B43" s="607"/>
      <c r="C43" s="607"/>
      <c r="D43" s="607"/>
      <c r="E43" s="607"/>
      <c r="F43" s="607"/>
      <c r="G43" s="607"/>
      <c r="H43" s="607"/>
      <c r="I43" s="607"/>
      <c r="J43" s="607"/>
      <c r="K43" s="607"/>
      <c r="L43" s="607"/>
    </row>
    <row r="44" spans="1:12" ht="13.5" customHeight="1">
      <c r="B44" s="624"/>
      <c r="C44" s="624"/>
      <c r="D44" s="624"/>
      <c r="E44" s="624"/>
      <c r="F44" s="624"/>
      <c r="G44" s="624"/>
      <c r="H44" s="607"/>
      <c r="I44" s="607"/>
      <c r="J44" s="607"/>
      <c r="K44" s="607"/>
      <c r="L44" s="607"/>
    </row>
    <row r="45" spans="1:12" ht="13.5" customHeight="1">
      <c r="B45" s="624"/>
      <c r="C45" s="624"/>
      <c r="D45" s="624"/>
      <c r="E45" s="624"/>
      <c r="F45" s="624"/>
      <c r="G45" s="624"/>
      <c r="H45" s="624"/>
      <c r="I45" s="607"/>
      <c r="J45" s="607"/>
      <c r="K45" s="607"/>
      <c r="L45" s="607"/>
    </row>
    <row r="46" spans="1:12" ht="13.5" customHeight="1">
      <c r="B46" s="67"/>
      <c r="C46" s="67"/>
      <c r="D46" s="67"/>
      <c r="E46" s="67"/>
      <c r="F46" s="67"/>
      <c r="G46" s="67"/>
      <c r="H46" s="68"/>
      <c r="I46" s="625"/>
      <c r="J46" s="607"/>
      <c r="K46" s="607"/>
      <c r="L46" s="607"/>
    </row>
    <row r="47" spans="1:12" ht="13.5" customHeight="1">
      <c r="B47" s="624"/>
      <c r="C47" s="624"/>
      <c r="D47" s="624"/>
      <c r="E47" s="624"/>
      <c r="F47" s="624"/>
      <c r="G47" s="624"/>
      <c r="H47" s="624"/>
      <c r="I47" s="607"/>
      <c r="J47" s="607"/>
      <c r="K47" s="607"/>
      <c r="L47" s="607"/>
    </row>
    <row r="48" spans="1:12" ht="13.5" customHeight="1">
      <c r="B48" s="624"/>
      <c r="C48" s="624"/>
      <c r="D48" s="624"/>
      <c r="E48" s="624"/>
      <c r="F48" s="624"/>
      <c r="G48" s="624"/>
      <c r="H48" s="624"/>
      <c r="I48" s="685"/>
      <c r="J48" s="607"/>
      <c r="K48" s="607"/>
      <c r="L48" s="607"/>
    </row>
    <row r="49" spans="2:12" ht="13.5" customHeight="1">
      <c r="B49" s="624"/>
      <c r="C49" s="624"/>
      <c r="D49" s="624"/>
      <c r="E49" s="624"/>
      <c r="F49" s="624"/>
      <c r="G49" s="624"/>
      <c r="H49" s="624"/>
      <c r="I49" s="685"/>
      <c r="J49" s="607"/>
      <c r="K49" s="607"/>
      <c r="L49" s="607"/>
    </row>
    <row r="50" spans="2:12" ht="13.5" customHeight="1">
      <c r="B50" s="623"/>
      <c r="C50" s="623"/>
      <c r="D50" s="623"/>
      <c r="E50" s="623"/>
      <c r="F50" s="623"/>
      <c r="G50" s="623"/>
      <c r="H50" s="607"/>
      <c r="I50" s="685"/>
      <c r="J50" s="607"/>
      <c r="K50" s="607"/>
      <c r="L50" s="607"/>
    </row>
    <row r="51" spans="2:12" ht="13.5" customHeight="1">
      <c r="B51" s="607"/>
      <c r="C51" s="607"/>
      <c r="D51" s="607"/>
      <c r="E51" s="607"/>
      <c r="F51" s="607"/>
      <c r="G51" s="607"/>
      <c r="H51" s="607"/>
      <c r="I51" s="607"/>
      <c r="J51" s="607"/>
      <c r="K51" s="607"/>
      <c r="L51" s="607"/>
    </row>
  </sheetData>
  <sheetProtection password="CCE3" sheet="1" objects="1" scenarios="1" selectLockedCells="1"/>
  <mergeCells count="46">
    <mergeCell ref="C26:G26"/>
    <mergeCell ref="C27:G27"/>
    <mergeCell ref="C28:G28"/>
    <mergeCell ref="C29:G29"/>
    <mergeCell ref="C30:G30"/>
    <mergeCell ref="C4:G4"/>
    <mergeCell ref="C14:G14"/>
    <mergeCell ref="C15:G15"/>
    <mergeCell ref="C16:G16"/>
    <mergeCell ref="C17:G17"/>
    <mergeCell ref="D7:E7"/>
    <mergeCell ref="G7:H7"/>
    <mergeCell ref="D8:E8"/>
    <mergeCell ref="G8:H8"/>
    <mergeCell ref="D9:E9"/>
    <mergeCell ref="D10:E10"/>
    <mergeCell ref="D11:E11"/>
    <mergeCell ref="D12:E12"/>
    <mergeCell ref="D13:E13"/>
    <mergeCell ref="G9:H9"/>
    <mergeCell ref="G10:H10"/>
    <mergeCell ref="I23:I24"/>
    <mergeCell ref="I25:I30"/>
    <mergeCell ref="I48:I50"/>
    <mergeCell ref="B15:B17"/>
    <mergeCell ref="B18:B19"/>
    <mergeCell ref="B23:B24"/>
    <mergeCell ref="B20:B22"/>
    <mergeCell ref="B25:B30"/>
    <mergeCell ref="C18:G18"/>
    <mergeCell ref="C19:G19"/>
    <mergeCell ref="C20:G20"/>
    <mergeCell ref="C21:G21"/>
    <mergeCell ref="C22:G22"/>
    <mergeCell ref="C23:G23"/>
    <mergeCell ref="C24:G24"/>
    <mergeCell ref="C25:G25"/>
    <mergeCell ref="B5:B13"/>
    <mergeCell ref="I5:I13"/>
    <mergeCell ref="I15:I17"/>
    <mergeCell ref="I18:I19"/>
    <mergeCell ref="I20:I22"/>
    <mergeCell ref="C5:G5"/>
    <mergeCell ref="C6:G6"/>
    <mergeCell ref="G11:H11"/>
    <mergeCell ref="G12:H12"/>
  </mergeCells>
  <phoneticPr fontId="2" type="noConversion"/>
  <conditionalFormatting sqref="I4">
    <cfRule type="cellIs" dxfId="45" priority="29" stopIfTrue="1" operator="equal">
      <formula>"a"</formula>
    </cfRule>
    <cfRule type="cellIs" dxfId="44" priority="30" stopIfTrue="1" operator="equal">
      <formula>"r"</formula>
    </cfRule>
  </conditionalFormatting>
  <conditionalFormatting sqref="H5">
    <cfRule type="cellIs" dxfId="43" priority="27" stopIfTrue="1" operator="equal">
      <formula>"▲"</formula>
    </cfRule>
    <cfRule type="cellIs" dxfId="42" priority="28" stopIfTrue="1" operator="equal">
      <formula>"▼"</formula>
    </cfRule>
  </conditionalFormatting>
  <conditionalFormatting sqref="H6">
    <cfRule type="cellIs" dxfId="41" priority="25" stopIfTrue="1" operator="equal">
      <formula>"▲"</formula>
    </cfRule>
    <cfRule type="cellIs" dxfId="40" priority="26" stopIfTrue="1" operator="equal">
      <formula>"▼"</formula>
    </cfRule>
  </conditionalFormatting>
  <conditionalFormatting sqref="H14">
    <cfRule type="cellIs" dxfId="39" priority="23" stopIfTrue="1" operator="equal">
      <formula>"▲"</formula>
    </cfRule>
    <cfRule type="cellIs" dxfId="38" priority="24" stopIfTrue="1" operator="equal">
      <formula>"▼"</formula>
    </cfRule>
  </conditionalFormatting>
  <conditionalFormatting sqref="H15">
    <cfRule type="cellIs" dxfId="37" priority="21" stopIfTrue="1" operator="equal">
      <formula>"▲"</formula>
    </cfRule>
    <cfRule type="cellIs" dxfId="36" priority="22" stopIfTrue="1" operator="equal">
      <formula>"▼"</formula>
    </cfRule>
  </conditionalFormatting>
  <conditionalFormatting sqref="H16">
    <cfRule type="cellIs" dxfId="35" priority="19" stopIfTrue="1" operator="equal">
      <formula>"▲"</formula>
    </cfRule>
    <cfRule type="cellIs" dxfId="34" priority="20" stopIfTrue="1" operator="equal">
      <formula>"▼"</formula>
    </cfRule>
  </conditionalFormatting>
  <conditionalFormatting sqref="H17">
    <cfRule type="cellIs" dxfId="33" priority="17" stopIfTrue="1" operator="equal">
      <formula>"▲"</formula>
    </cfRule>
    <cfRule type="cellIs" dxfId="32" priority="18" stopIfTrue="1" operator="equal">
      <formula>"▼"</formula>
    </cfRule>
  </conditionalFormatting>
  <conditionalFormatting sqref="H18">
    <cfRule type="cellIs" dxfId="31" priority="15" stopIfTrue="1" operator="equal">
      <formula>"▲"</formula>
    </cfRule>
    <cfRule type="cellIs" dxfId="30" priority="16" stopIfTrue="1" operator="equal">
      <formula>"▼"</formula>
    </cfRule>
  </conditionalFormatting>
  <conditionalFormatting sqref="H19">
    <cfRule type="cellIs" dxfId="29" priority="13" stopIfTrue="1" operator="equal">
      <formula>"▲"</formula>
    </cfRule>
    <cfRule type="cellIs" dxfId="28" priority="14" stopIfTrue="1" operator="equal">
      <formula>"▼"</formula>
    </cfRule>
  </conditionalFormatting>
  <conditionalFormatting sqref="H20">
    <cfRule type="cellIs" dxfId="27" priority="11" stopIfTrue="1" operator="equal">
      <formula>"▲"</formula>
    </cfRule>
    <cfRule type="cellIs" dxfId="26" priority="12" stopIfTrue="1" operator="equal">
      <formula>"▼"</formula>
    </cfRule>
  </conditionalFormatting>
  <conditionalFormatting sqref="H21:H22">
    <cfRule type="cellIs" dxfId="25" priority="9" stopIfTrue="1" operator="equal">
      <formula>"▲"</formula>
    </cfRule>
    <cfRule type="cellIs" dxfId="24" priority="10" stopIfTrue="1" operator="equal">
      <formula>"▼"</formula>
    </cfRule>
  </conditionalFormatting>
  <conditionalFormatting sqref="H23">
    <cfRule type="cellIs" dxfId="23" priority="7" stopIfTrue="1" operator="equal">
      <formula>"▲"</formula>
    </cfRule>
    <cfRule type="cellIs" dxfId="22" priority="8" stopIfTrue="1" operator="equal">
      <formula>"▼"</formula>
    </cfRule>
  </conditionalFormatting>
  <conditionalFormatting sqref="H24">
    <cfRule type="cellIs" dxfId="21" priority="5" stopIfTrue="1" operator="equal">
      <formula>"▲"</formula>
    </cfRule>
    <cfRule type="cellIs" dxfId="20" priority="6" stopIfTrue="1" operator="equal">
      <formula>"▼"</formula>
    </cfRule>
  </conditionalFormatting>
  <conditionalFormatting sqref="H25:H29">
    <cfRule type="cellIs" dxfId="19" priority="3" stopIfTrue="1" operator="equal">
      <formula>"▲"</formula>
    </cfRule>
    <cfRule type="cellIs" dxfId="18" priority="4" stopIfTrue="1" operator="equal">
      <formula>"▼"</formula>
    </cfRule>
  </conditionalFormatting>
  <conditionalFormatting sqref="H30">
    <cfRule type="cellIs" dxfId="17" priority="1" stopIfTrue="1" operator="equal">
      <formula>"▲"</formula>
    </cfRule>
    <cfRule type="cellIs" dxfId="16" priority="2" stopIfTrue="1" operator="equal">
      <formula>"▼"</formula>
    </cfRule>
  </conditionalFormatting>
  <conditionalFormatting sqref="I5 I14:I15 I18 I20 I23 I25">
    <cfRule type="cellIs" dxfId="15" priority="31" stopIfTrue="1" operator="equal">
      <formula>"a"</formula>
    </cfRule>
    <cfRule type="cellIs" dxfId="14" priority="32" stopIfTrue="1" operator="equal">
      <formula>"r"</formula>
    </cfRule>
  </conditionalFormatting>
  <pageMargins left="0.78740157480314965" right="0.78740157480314965" top="0.98425196850393704" bottom="0.98425196850393704" header="0.51181102362204722" footer="0.51181102362204722"/>
  <pageSetup paperSize="9" scale="76" orientation="landscape" r:id="rId1"/>
  <headerFooter alignWithMargins="0">
    <oddHeader>&amp;CApplication form for the EU Ecolabel 027 for Lubricants</oddHeader>
    <oddFooter>&amp;L&amp;A&amp;C16&amp;R&amp;D</oddFooter>
  </headerFooter>
  <drawing r:id="rId2"/>
  <legacyDrawing r:id="rId3"/>
  <controls>
    <mc:AlternateContent xmlns:mc="http://schemas.openxmlformats.org/markup-compatibility/2006">
      <mc:Choice Requires="x14">
        <control shapeId="16443" r:id="rId4" name="CheckBox10">
          <controlPr autoLine="0" r:id="rId5">
            <anchor moveWithCells="1" sizeWithCells="1">
              <from>
                <xdr:col>7</xdr:col>
                <xdr:colOff>38100</xdr:colOff>
                <xdr:row>28</xdr:row>
                <xdr:rowOff>28575</xdr:rowOff>
              </from>
              <to>
                <xdr:col>7</xdr:col>
                <xdr:colOff>171450</xdr:colOff>
                <xdr:row>28</xdr:row>
                <xdr:rowOff>152400</xdr:rowOff>
              </to>
            </anchor>
          </controlPr>
        </control>
      </mc:Choice>
      <mc:Fallback>
        <control shapeId="16443" r:id="rId4" name="CheckBox10"/>
      </mc:Fallback>
    </mc:AlternateContent>
    <mc:AlternateContent xmlns:mc="http://schemas.openxmlformats.org/markup-compatibility/2006">
      <mc:Choice Requires="x14">
        <control shapeId="16442" r:id="rId6" name="CheckBox8">
          <controlPr autoLine="0" r:id="rId5">
            <anchor moveWithCells="1" sizeWithCells="1">
              <from>
                <xdr:col>7</xdr:col>
                <xdr:colOff>38100</xdr:colOff>
                <xdr:row>27</xdr:row>
                <xdr:rowOff>28575</xdr:rowOff>
              </from>
              <to>
                <xdr:col>7</xdr:col>
                <xdr:colOff>171450</xdr:colOff>
                <xdr:row>27</xdr:row>
                <xdr:rowOff>152400</xdr:rowOff>
              </to>
            </anchor>
          </controlPr>
        </control>
      </mc:Choice>
      <mc:Fallback>
        <control shapeId="16442" r:id="rId6" name="CheckBox8"/>
      </mc:Fallback>
    </mc:AlternateContent>
    <mc:AlternateContent xmlns:mc="http://schemas.openxmlformats.org/markup-compatibility/2006">
      <mc:Choice Requires="x14">
        <control shapeId="16441" r:id="rId7" name="CheckBox6">
          <controlPr autoLine="0" r:id="rId5">
            <anchor moveWithCells="1" sizeWithCells="1">
              <from>
                <xdr:col>7</xdr:col>
                <xdr:colOff>38100</xdr:colOff>
                <xdr:row>26</xdr:row>
                <xdr:rowOff>28575</xdr:rowOff>
              </from>
              <to>
                <xdr:col>7</xdr:col>
                <xdr:colOff>171450</xdr:colOff>
                <xdr:row>26</xdr:row>
                <xdr:rowOff>152400</xdr:rowOff>
              </to>
            </anchor>
          </controlPr>
        </control>
      </mc:Choice>
      <mc:Fallback>
        <control shapeId="16441" r:id="rId7" name="CheckBox6"/>
      </mc:Fallback>
    </mc:AlternateContent>
    <mc:AlternateContent xmlns:mc="http://schemas.openxmlformats.org/markup-compatibility/2006">
      <mc:Choice Requires="x14">
        <control shapeId="16440" r:id="rId8" name="CheckBox4">
          <controlPr autoLine="0" r:id="rId5">
            <anchor moveWithCells="1" sizeWithCells="1">
              <from>
                <xdr:col>7</xdr:col>
                <xdr:colOff>38100</xdr:colOff>
                <xdr:row>25</xdr:row>
                <xdr:rowOff>28575</xdr:rowOff>
              </from>
              <to>
                <xdr:col>7</xdr:col>
                <xdr:colOff>171450</xdr:colOff>
                <xdr:row>25</xdr:row>
                <xdr:rowOff>152400</xdr:rowOff>
              </to>
            </anchor>
          </controlPr>
        </control>
      </mc:Choice>
      <mc:Fallback>
        <control shapeId="16440" r:id="rId8" name="CheckBox4"/>
      </mc:Fallback>
    </mc:AlternateContent>
    <mc:AlternateContent xmlns:mc="http://schemas.openxmlformats.org/markup-compatibility/2006">
      <mc:Choice Requires="x14">
        <control shapeId="16439" r:id="rId9" name="CheckBox2">
          <controlPr autoLine="0" r:id="rId5">
            <anchor moveWithCells="1" sizeWithCells="1">
              <from>
                <xdr:col>7</xdr:col>
                <xdr:colOff>38100</xdr:colOff>
                <xdr:row>21</xdr:row>
                <xdr:rowOff>28575</xdr:rowOff>
              </from>
              <to>
                <xdr:col>7</xdr:col>
                <xdr:colOff>171450</xdr:colOff>
                <xdr:row>21</xdr:row>
                <xdr:rowOff>152400</xdr:rowOff>
              </to>
            </anchor>
          </controlPr>
        </control>
      </mc:Choice>
      <mc:Fallback>
        <control shapeId="16439" r:id="rId9" name="CheckBox2"/>
      </mc:Fallback>
    </mc:AlternateContent>
    <mc:AlternateContent xmlns:mc="http://schemas.openxmlformats.org/markup-compatibility/2006">
      <mc:Choice Requires="x14">
        <control shapeId="16437" r:id="rId10" name="CheckBox27">
          <controlPr autoLine="0" r:id="rId5">
            <anchor moveWithCells="1" sizeWithCells="1">
              <from>
                <xdr:col>7</xdr:col>
                <xdr:colOff>38100</xdr:colOff>
                <xdr:row>29</xdr:row>
                <xdr:rowOff>28575</xdr:rowOff>
              </from>
              <to>
                <xdr:col>7</xdr:col>
                <xdr:colOff>171450</xdr:colOff>
                <xdr:row>29</xdr:row>
                <xdr:rowOff>152400</xdr:rowOff>
              </to>
            </anchor>
          </controlPr>
        </control>
      </mc:Choice>
      <mc:Fallback>
        <control shapeId="16437" r:id="rId10" name="CheckBox27"/>
      </mc:Fallback>
    </mc:AlternateContent>
    <mc:AlternateContent xmlns:mc="http://schemas.openxmlformats.org/markup-compatibility/2006">
      <mc:Choice Requires="x14">
        <control shapeId="16435" r:id="rId11" name="CheckBox25">
          <controlPr autoLine="0" r:id="rId5">
            <anchor moveWithCells="1" sizeWithCells="1">
              <from>
                <xdr:col>7</xdr:col>
                <xdr:colOff>38100</xdr:colOff>
                <xdr:row>24</xdr:row>
                <xdr:rowOff>28575</xdr:rowOff>
              </from>
              <to>
                <xdr:col>7</xdr:col>
                <xdr:colOff>171450</xdr:colOff>
                <xdr:row>24</xdr:row>
                <xdr:rowOff>152400</xdr:rowOff>
              </to>
            </anchor>
          </controlPr>
        </control>
      </mc:Choice>
      <mc:Fallback>
        <control shapeId="16435" r:id="rId11" name="CheckBox25"/>
      </mc:Fallback>
    </mc:AlternateContent>
    <mc:AlternateContent xmlns:mc="http://schemas.openxmlformats.org/markup-compatibility/2006">
      <mc:Choice Requires="x14">
        <control shapeId="16433" r:id="rId12" name="CheckBox23">
          <controlPr autoLine="0" r:id="rId5">
            <anchor moveWithCells="1" sizeWithCells="1">
              <from>
                <xdr:col>7</xdr:col>
                <xdr:colOff>38100</xdr:colOff>
                <xdr:row>23</xdr:row>
                <xdr:rowOff>28575</xdr:rowOff>
              </from>
              <to>
                <xdr:col>7</xdr:col>
                <xdr:colOff>171450</xdr:colOff>
                <xdr:row>23</xdr:row>
                <xdr:rowOff>152400</xdr:rowOff>
              </to>
            </anchor>
          </controlPr>
        </control>
      </mc:Choice>
      <mc:Fallback>
        <control shapeId="16433" r:id="rId12" name="CheckBox23"/>
      </mc:Fallback>
    </mc:AlternateContent>
    <mc:AlternateContent xmlns:mc="http://schemas.openxmlformats.org/markup-compatibility/2006">
      <mc:Choice Requires="x14">
        <control shapeId="16431" r:id="rId13" name="CheckBox21">
          <controlPr autoLine="0" r:id="rId5">
            <anchor moveWithCells="1" sizeWithCells="1">
              <from>
                <xdr:col>7</xdr:col>
                <xdr:colOff>38100</xdr:colOff>
                <xdr:row>22</xdr:row>
                <xdr:rowOff>28575</xdr:rowOff>
              </from>
              <to>
                <xdr:col>7</xdr:col>
                <xdr:colOff>171450</xdr:colOff>
                <xdr:row>22</xdr:row>
                <xdr:rowOff>152400</xdr:rowOff>
              </to>
            </anchor>
          </controlPr>
        </control>
      </mc:Choice>
      <mc:Fallback>
        <control shapeId="16431" r:id="rId13" name="CheckBox21"/>
      </mc:Fallback>
    </mc:AlternateContent>
    <mc:AlternateContent xmlns:mc="http://schemas.openxmlformats.org/markup-compatibility/2006">
      <mc:Choice Requires="x14">
        <control shapeId="16429" r:id="rId14" name="CheckBox19">
          <controlPr autoLine="0" r:id="rId5">
            <anchor moveWithCells="1" sizeWithCells="1">
              <from>
                <xdr:col>7</xdr:col>
                <xdr:colOff>38100</xdr:colOff>
                <xdr:row>20</xdr:row>
                <xdr:rowOff>28575</xdr:rowOff>
              </from>
              <to>
                <xdr:col>7</xdr:col>
                <xdr:colOff>171450</xdr:colOff>
                <xdr:row>20</xdr:row>
                <xdr:rowOff>152400</xdr:rowOff>
              </to>
            </anchor>
          </controlPr>
        </control>
      </mc:Choice>
      <mc:Fallback>
        <control shapeId="16429" r:id="rId14" name="CheckBox19"/>
      </mc:Fallback>
    </mc:AlternateContent>
    <mc:AlternateContent xmlns:mc="http://schemas.openxmlformats.org/markup-compatibility/2006">
      <mc:Choice Requires="x14">
        <control shapeId="16427" r:id="rId15" name="CheckBox17">
          <controlPr autoLine="0" r:id="rId5">
            <anchor moveWithCells="1" sizeWithCells="1">
              <from>
                <xdr:col>7</xdr:col>
                <xdr:colOff>38100</xdr:colOff>
                <xdr:row>19</xdr:row>
                <xdr:rowOff>28575</xdr:rowOff>
              </from>
              <to>
                <xdr:col>7</xdr:col>
                <xdr:colOff>171450</xdr:colOff>
                <xdr:row>19</xdr:row>
                <xdr:rowOff>152400</xdr:rowOff>
              </to>
            </anchor>
          </controlPr>
        </control>
      </mc:Choice>
      <mc:Fallback>
        <control shapeId="16427" r:id="rId15" name="CheckBox17"/>
      </mc:Fallback>
    </mc:AlternateContent>
    <mc:AlternateContent xmlns:mc="http://schemas.openxmlformats.org/markup-compatibility/2006">
      <mc:Choice Requires="x14">
        <control shapeId="16425" r:id="rId16" name="CheckBox15">
          <controlPr autoLine="0" r:id="rId5">
            <anchor moveWithCells="1" sizeWithCells="1">
              <from>
                <xdr:col>7</xdr:col>
                <xdr:colOff>38100</xdr:colOff>
                <xdr:row>18</xdr:row>
                <xdr:rowOff>28575</xdr:rowOff>
              </from>
              <to>
                <xdr:col>7</xdr:col>
                <xdr:colOff>171450</xdr:colOff>
                <xdr:row>18</xdr:row>
                <xdr:rowOff>152400</xdr:rowOff>
              </to>
            </anchor>
          </controlPr>
        </control>
      </mc:Choice>
      <mc:Fallback>
        <control shapeId="16425" r:id="rId16" name="CheckBox15"/>
      </mc:Fallback>
    </mc:AlternateContent>
    <mc:AlternateContent xmlns:mc="http://schemas.openxmlformats.org/markup-compatibility/2006">
      <mc:Choice Requires="x14">
        <control shapeId="16423" r:id="rId17" name="CheckBox13">
          <controlPr autoLine="0" r:id="rId5">
            <anchor moveWithCells="1" sizeWithCells="1">
              <from>
                <xdr:col>7</xdr:col>
                <xdr:colOff>38100</xdr:colOff>
                <xdr:row>17</xdr:row>
                <xdr:rowOff>28575</xdr:rowOff>
              </from>
              <to>
                <xdr:col>7</xdr:col>
                <xdr:colOff>171450</xdr:colOff>
                <xdr:row>17</xdr:row>
                <xdr:rowOff>152400</xdr:rowOff>
              </to>
            </anchor>
          </controlPr>
        </control>
      </mc:Choice>
      <mc:Fallback>
        <control shapeId="16423" r:id="rId17" name="CheckBox13"/>
      </mc:Fallback>
    </mc:AlternateContent>
    <mc:AlternateContent xmlns:mc="http://schemas.openxmlformats.org/markup-compatibility/2006">
      <mc:Choice Requires="x14">
        <control shapeId="16421" r:id="rId18" name="CheckBox11">
          <controlPr autoLine="0" r:id="rId5">
            <anchor moveWithCells="1" sizeWithCells="1">
              <from>
                <xdr:col>7</xdr:col>
                <xdr:colOff>38100</xdr:colOff>
                <xdr:row>16</xdr:row>
                <xdr:rowOff>28575</xdr:rowOff>
              </from>
              <to>
                <xdr:col>7</xdr:col>
                <xdr:colOff>171450</xdr:colOff>
                <xdr:row>16</xdr:row>
                <xdr:rowOff>152400</xdr:rowOff>
              </to>
            </anchor>
          </controlPr>
        </control>
      </mc:Choice>
      <mc:Fallback>
        <control shapeId="16421" r:id="rId18" name="CheckBox11"/>
      </mc:Fallback>
    </mc:AlternateContent>
    <mc:AlternateContent xmlns:mc="http://schemas.openxmlformats.org/markup-compatibility/2006">
      <mc:Choice Requires="x14">
        <control shapeId="16419" r:id="rId19" name="CheckBox9">
          <controlPr autoLine="0" r:id="rId5">
            <anchor moveWithCells="1" sizeWithCells="1">
              <from>
                <xdr:col>7</xdr:col>
                <xdr:colOff>38100</xdr:colOff>
                <xdr:row>15</xdr:row>
                <xdr:rowOff>28575</xdr:rowOff>
              </from>
              <to>
                <xdr:col>7</xdr:col>
                <xdr:colOff>171450</xdr:colOff>
                <xdr:row>15</xdr:row>
                <xdr:rowOff>152400</xdr:rowOff>
              </to>
            </anchor>
          </controlPr>
        </control>
      </mc:Choice>
      <mc:Fallback>
        <control shapeId="16419" r:id="rId19" name="CheckBox9"/>
      </mc:Fallback>
    </mc:AlternateContent>
    <mc:AlternateContent xmlns:mc="http://schemas.openxmlformats.org/markup-compatibility/2006">
      <mc:Choice Requires="x14">
        <control shapeId="16417" r:id="rId20" name="CheckBox7">
          <controlPr autoLine="0" r:id="rId5">
            <anchor moveWithCells="1" sizeWithCells="1">
              <from>
                <xdr:col>7</xdr:col>
                <xdr:colOff>38100</xdr:colOff>
                <xdr:row>14</xdr:row>
                <xdr:rowOff>28575</xdr:rowOff>
              </from>
              <to>
                <xdr:col>7</xdr:col>
                <xdr:colOff>171450</xdr:colOff>
                <xdr:row>14</xdr:row>
                <xdr:rowOff>152400</xdr:rowOff>
              </to>
            </anchor>
          </controlPr>
        </control>
      </mc:Choice>
      <mc:Fallback>
        <control shapeId="16417" r:id="rId20" name="CheckBox7"/>
      </mc:Fallback>
    </mc:AlternateContent>
    <mc:AlternateContent xmlns:mc="http://schemas.openxmlformats.org/markup-compatibility/2006">
      <mc:Choice Requires="x14">
        <control shapeId="16411" r:id="rId21" name="CheckBox1">
          <controlPr autoLine="0" r:id="rId5">
            <anchor moveWithCells="1" sizeWithCells="1">
              <from>
                <xdr:col>7</xdr:col>
                <xdr:colOff>38100</xdr:colOff>
                <xdr:row>4</xdr:row>
                <xdr:rowOff>28575</xdr:rowOff>
              </from>
              <to>
                <xdr:col>7</xdr:col>
                <xdr:colOff>171450</xdr:colOff>
                <xdr:row>4</xdr:row>
                <xdr:rowOff>152400</xdr:rowOff>
              </to>
            </anchor>
          </controlPr>
        </control>
      </mc:Choice>
      <mc:Fallback>
        <control shapeId="16411" r:id="rId21" name="CheckBox1"/>
      </mc:Fallback>
    </mc:AlternateContent>
    <mc:AlternateContent xmlns:mc="http://schemas.openxmlformats.org/markup-compatibility/2006">
      <mc:Choice Requires="x14">
        <control shapeId="16413" r:id="rId22" name="CheckBox3">
          <controlPr autoLine="0" r:id="rId5">
            <anchor moveWithCells="1" sizeWithCells="1">
              <from>
                <xdr:col>7</xdr:col>
                <xdr:colOff>38100</xdr:colOff>
                <xdr:row>5</xdr:row>
                <xdr:rowOff>28575</xdr:rowOff>
              </from>
              <to>
                <xdr:col>7</xdr:col>
                <xdr:colOff>171450</xdr:colOff>
                <xdr:row>5</xdr:row>
                <xdr:rowOff>152400</xdr:rowOff>
              </to>
            </anchor>
          </controlPr>
        </control>
      </mc:Choice>
      <mc:Fallback>
        <control shapeId="16413" r:id="rId22" name="CheckBox3"/>
      </mc:Fallback>
    </mc:AlternateContent>
    <mc:AlternateContent xmlns:mc="http://schemas.openxmlformats.org/markup-compatibility/2006">
      <mc:Choice Requires="x14">
        <control shapeId="16415" r:id="rId23" name="CheckBox5">
          <controlPr autoLine="0" r:id="rId5">
            <anchor moveWithCells="1" sizeWithCells="1">
              <from>
                <xdr:col>7</xdr:col>
                <xdr:colOff>38100</xdr:colOff>
                <xdr:row>13</xdr:row>
                <xdr:rowOff>342900</xdr:rowOff>
              </from>
              <to>
                <xdr:col>7</xdr:col>
                <xdr:colOff>171450</xdr:colOff>
                <xdr:row>13</xdr:row>
                <xdr:rowOff>466725</xdr:rowOff>
              </to>
            </anchor>
          </controlPr>
        </control>
      </mc:Choice>
      <mc:Fallback>
        <control shapeId="16415" r:id="rId23" name="CheckBox5"/>
      </mc:Fallback>
    </mc:AlternateContent>
  </controls>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0">
    <pageSetUpPr fitToPage="1"/>
  </sheetPr>
  <dimension ref="B1:L37"/>
  <sheetViews>
    <sheetView zoomScaleNormal="100" workbookViewId="0">
      <selection activeCell="B20" sqref="B20"/>
    </sheetView>
  </sheetViews>
  <sheetFormatPr baseColWidth="10" defaultRowHeight="13.5" customHeight="1"/>
  <cols>
    <col min="1" max="1" width="2.5703125" style="302" customWidth="1"/>
    <col min="2" max="8" width="15.140625" style="302" customWidth="1"/>
    <col min="9" max="11" width="2.5703125" style="302" customWidth="1"/>
    <col min="12" max="13" width="11.42578125" style="302" customWidth="1"/>
    <col min="14" max="16384" width="11.42578125" style="302"/>
  </cols>
  <sheetData>
    <row r="1" spans="2:10" ht="13.5" customHeight="1">
      <c r="H1" s="66" t="str">
        <f>Info!$K$2</f>
        <v>v 1.0</v>
      </c>
    </row>
    <row r="2" spans="2:10" ht="13.5" customHeight="1" thickBot="1">
      <c r="B2" s="909" t="str">
        <f>IF(Info!H2='S+L'!$B$1,'S+L'!$B$209,'S+L'!$C$209)</f>
        <v>Criterion 7</v>
      </c>
      <c r="C2" s="909"/>
    </row>
    <row r="3" spans="2:10" ht="19.5" customHeight="1" thickBot="1">
      <c r="J3" s="274" t="s">
        <v>247</v>
      </c>
    </row>
    <row r="4" spans="2:10" ht="13.5" customHeight="1" thickBot="1">
      <c r="B4" s="917" t="str">
        <f>IF(Info!H2='S+L'!$B$1,'S+L'!$B$210,'S+L'!$C$210)</f>
        <v>The product will be sold to private end consumers.</v>
      </c>
      <c r="C4" s="918"/>
      <c r="D4" s="918"/>
      <c r="E4" s="918"/>
      <c r="F4" s="918"/>
      <c r="G4" s="919"/>
      <c r="H4" s="915" t="str">
        <f>IF(Info!H2='S+L'!$B$1,'S+L'!$B$30,'S+L'!$C$30)</f>
        <v>Yes  |  No</v>
      </c>
      <c r="I4" s="916"/>
      <c r="J4" s="873"/>
    </row>
    <row r="5" spans="2:10" ht="13.5" customHeight="1">
      <c r="B5" s="307"/>
      <c r="C5" s="307"/>
      <c r="D5" s="307"/>
      <c r="E5" s="307"/>
      <c r="F5" s="307"/>
      <c r="G5" s="307"/>
      <c r="H5" s="309"/>
      <c r="I5" s="309"/>
      <c r="J5" s="874"/>
    </row>
    <row r="6" spans="2:10" s="607" customFormat="1" ht="13.5" customHeight="1" thickBot="1">
      <c r="B6" s="627" t="str">
        <f>IF(Info!H2='S+L'!$B$1,'S+L'!$B$211,'S+L'!$C$211)</f>
        <v>If YES, following information is present on the packaging/container:</v>
      </c>
      <c r="C6" s="627"/>
      <c r="D6" s="627"/>
      <c r="E6" s="627"/>
      <c r="F6" s="627"/>
      <c r="G6" s="627"/>
      <c r="H6" s="306"/>
      <c r="I6" s="306"/>
      <c r="J6" s="874"/>
    </row>
    <row r="7" spans="2:10" ht="13.5" customHeight="1">
      <c r="B7" s="622" t="str">
        <f>IF(Info!H2='S+L'!$B$1,'S+L'!$B$212,'S+L'!$C$212)</f>
        <v>Avoid any spillage of unused product to the environment!</v>
      </c>
      <c r="C7" s="282"/>
      <c r="D7" s="282"/>
      <c r="E7" s="282"/>
      <c r="F7" s="282"/>
      <c r="G7" s="282"/>
      <c r="H7" s="283"/>
      <c r="I7" s="48"/>
      <c r="J7" s="874"/>
    </row>
    <row r="8" spans="2:10" ht="13.5" customHeight="1" thickBot="1">
      <c r="B8" s="864" t="str">
        <f>IF(Info!H2='S+L'!$B$1,'S+L'!$B$213,'S+L'!$C$213)</f>
        <v>Product residue and package/container should be disposed of in dedicated collection points!</v>
      </c>
      <c r="C8" s="905"/>
      <c r="D8" s="905"/>
      <c r="E8" s="905"/>
      <c r="F8" s="905"/>
      <c r="G8" s="905"/>
      <c r="H8" s="906"/>
      <c r="I8" s="50"/>
      <c r="J8" s="874"/>
    </row>
    <row r="9" spans="2:10" ht="13.5" customHeight="1">
      <c r="B9" s="610"/>
      <c r="C9" s="611"/>
      <c r="D9" s="611"/>
      <c r="E9" s="611"/>
      <c r="F9" s="611"/>
      <c r="G9" s="611"/>
      <c r="H9" s="611"/>
      <c r="I9" s="607"/>
      <c r="J9" s="874"/>
    </row>
    <row r="10" spans="2:10" ht="13.5" customHeight="1" thickBot="1">
      <c r="B10" s="610" t="str">
        <f>IF(Info!H2='S+L'!$B$1,'S+L'!$B$220,'S+L'!$C$220)</f>
        <v>In any case:</v>
      </c>
      <c r="C10" s="611"/>
      <c r="D10" s="611"/>
      <c r="E10" s="611"/>
      <c r="F10" s="611"/>
      <c r="G10" s="611"/>
      <c r="H10" s="611"/>
      <c r="I10" s="607"/>
      <c r="J10" s="874"/>
    </row>
    <row r="11" spans="2:10" ht="13.5" customHeight="1" thickBot="1">
      <c r="B11" s="697" t="str">
        <f>IF(Info!H2='S+L'!$B$1,'S+L'!$B$221,'S+L'!$C$221)</f>
        <v>A sample of the package/container or ist artwork where the information appears is attached.</v>
      </c>
      <c r="C11" s="698"/>
      <c r="D11" s="698"/>
      <c r="E11" s="698"/>
      <c r="F11" s="698"/>
      <c r="G11" s="698"/>
      <c r="H11" s="699"/>
      <c r="I11" s="629"/>
      <c r="J11" s="875"/>
    </row>
    <row r="12" spans="2:10" ht="13.5" customHeight="1">
      <c r="B12" s="610"/>
      <c r="C12" s="611"/>
      <c r="D12" s="611"/>
      <c r="E12" s="611"/>
      <c r="F12" s="611"/>
      <c r="G12" s="611"/>
      <c r="H12" s="611"/>
      <c r="I12" s="607"/>
      <c r="J12" s="523"/>
    </row>
    <row r="13" spans="2:10" ht="13.5" customHeight="1">
      <c r="B13" s="281" t="str">
        <f>IF(Info!H2='S+L'!$B$1,'S+L'!$B$214,'S+L'!$C$214)</f>
        <v>Criterion 8</v>
      </c>
      <c r="C13" s="611"/>
      <c r="D13" s="611"/>
      <c r="E13" s="611"/>
      <c r="F13" s="611"/>
      <c r="G13" s="611"/>
      <c r="H13" s="611"/>
      <c r="I13" s="607"/>
      <c r="J13" s="523"/>
    </row>
    <row r="14" spans="2:10" ht="13.5" customHeight="1" thickBot="1">
      <c r="B14" s="281"/>
      <c r="C14" s="611"/>
      <c r="D14" s="611"/>
      <c r="E14" s="611"/>
      <c r="F14" s="611"/>
      <c r="G14" s="611"/>
      <c r="H14" s="611"/>
      <c r="I14" s="607"/>
      <c r="J14" s="523"/>
    </row>
    <row r="15" spans="2:10" ht="13.5" customHeight="1" thickBot="1">
      <c r="B15" s="867" t="str">
        <f>IF(Info!H10='S+L'!$B$1,'S+L'!$B$215,'S+L'!$C$215)</f>
        <v>The EU Ecolabel with optional text box is used.</v>
      </c>
      <c r="C15" s="868"/>
      <c r="D15" s="868"/>
      <c r="E15" s="868"/>
      <c r="F15" s="868"/>
      <c r="G15" s="869"/>
      <c r="H15" s="920" t="str">
        <f>IF(Info!H2='S+L'!$B$1,'S+L'!$B$30,'S+L'!$C$30)</f>
        <v>Yes  |  No</v>
      </c>
      <c r="I15" s="921"/>
      <c r="J15" s="873"/>
    </row>
    <row r="16" spans="2:10" ht="13.5" customHeight="1">
      <c r="B16" s="307"/>
      <c r="C16" s="307"/>
      <c r="D16" s="307"/>
      <c r="E16" s="307"/>
      <c r="F16" s="307"/>
      <c r="G16" s="307"/>
      <c r="H16" s="309"/>
      <c r="I16" s="309"/>
      <c r="J16" s="874"/>
    </row>
    <row r="17" spans="2:12" s="607" customFormat="1" ht="13.5" customHeight="1" thickBot="1">
      <c r="B17" s="910" t="str">
        <f>IF(Info!H2='S+L'!$B$1,'S+L'!$B$216,'S+L'!$C$216)</f>
        <v>If YES: Following text is included (mandatory if the optional text box is used):</v>
      </c>
      <c r="C17" s="911"/>
      <c r="D17" s="911"/>
      <c r="E17" s="911"/>
      <c r="F17" s="911"/>
      <c r="G17" s="911"/>
      <c r="H17" s="911"/>
      <c r="I17" s="306"/>
      <c r="J17" s="874"/>
    </row>
    <row r="18" spans="2:12" ht="13.5" customHeight="1">
      <c r="B18" s="912" t="str">
        <f>IF(Info!H2='S+L'!$B$1,'S+L'!$B$217,'S+L'!$C$217)</f>
        <v>Less hazardous substances ending-up in the environment.</v>
      </c>
      <c r="C18" s="913"/>
      <c r="D18" s="913"/>
      <c r="E18" s="913"/>
      <c r="F18" s="913"/>
      <c r="G18" s="913"/>
      <c r="H18" s="914"/>
      <c r="I18" s="305"/>
      <c r="J18" s="874"/>
    </row>
    <row r="19" spans="2:12" ht="13.5" customHeight="1">
      <c r="B19" s="894" t="str">
        <f>IF(Info!H2='S+L'!$B$1,'S+L'!$B$218,'S+L'!$C$218)</f>
        <v>Verified performance.</v>
      </c>
      <c r="C19" s="907"/>
      <c r="D19" s="907"/>
      <c r="E19" s="907"/>
      <c r="F19" s="907"/>
      <c r="G19" s="907"/>
      <c r="H19" s="908"/>
      <c r="I19" s="49"/>
      <c r="J19" s="874"/>
    </row>
    <row r="20" spans="2:12" ht="13.5" customHeight="1" thickBot="1">
      <c r="B20" s="325"/>
      <c r="C20" s="905" t="str">
        <f>IF(Info!H2='S+L'!$B$1,'S+L'!$B$219,'S+L'!$C$219)</f>
        <v>% of certified renewable ingredients used (where relevant).</v>
      </c>
      <c r="D20" s="905"/>
      <c r="E20" s="905"/>
      <c r="F20" s="905"/>
      <c r="G20" s="905"/>
      <c r="H20" s="906"/>
      <c r="I20" s="50"/>
      <c r="J20" s="874"/>
    </row>
    <row r="21" spans="2:12" ht="13.5" customHeight="1">
      <c r="B21" s="307"/>
      <c r="C21" s="308"/>
      <c r="D21" s="308"/>
      <c r="E21" s="308"/>
      <c r="F21" s="308"/>
      <c r="G21" s="308"/>
      <c r="H21" s="308"/>
      <c r="I21" s="309"/>
      <c r="J21" s="874"/>
    </row>
    <row r="22" spans="2:12" ht="13.5" customHeight="1" thickBot="1">
      <c r="B22" s="627" t="str">
        <f>IF(Info!H2='S+L'!$B$1,'S+L'!$B$220,'S+L'!$C$220)</f>
        <v>In any case:</v>
      </c>
      <c r="C22" s="628"/>
      <c r="D22" s="628"/>
      <c r="E22" s="628"/>
      <c r="F22" s="628"/>
      <c r="G22" s="628"/>
      <c r="H22" s="628"/>
      <c r="I22" s="635"/>
      <c r="J22" s="874"/>
    </row>
    <row r="23" spans="2:12" ht="13.5" customHeight="1" thickBot="1">
      <c r="B23" s="697" t="str">
        <f>IF(Info!H2='S+L'!$B$1,'S+L'!$B$221,'S+L'!$C$221)</f>
        <v>A sample of the package/container or ist artwork where the information appears is attached.</v>
      </c>
      <c r="C23" s="698"/>
      <c r="D23" s="698"/>
      <c r="E23" s="698"/>
      <c r="F23" s="698"/>
      <c r="G23" s="698"/>
      <c r="H23" s="699"/>
      <c r="I23" s="634"/>
      <c r="J23" s="875"/>
      <c r="K23" s="607"/>
    </row>
    <row r="24" spans="2:12" ht="13.5" customHeight="1">
      <c r="B24" s="572"/>
      <c r="C24" s="284"/>
      <c r="D24" s="284"/>
      <c r="E24" s="284"/>
      <c r="F24" s="284"/>
      <c r="G24" s="284"/>
      <c r="H24" s="284"/>
      <c r="I24" s="607"/>
      <c r="J24" s="271"/>
      <c r="K24" s="607"/>
      <c r="L24" s="607"/>
    </row>
    <row r="25" spans="2:12" ht="13.5" customHeight="1">
      <c r="B25" s="281"/>
      <c r="C25" s="611"/>
      <c r="D25" s="611"/>
      <c r="E25" s="611"/>
      <c r="F25" s="611"/>
      <c r="G25" s="611"/>
      <c r="H25" s="611"/>
      <c r="I25" s="607"/>
      <c r="J25" s="607"/>
      <c r="K25" s="607"/>
      <c r="L25" s="607"/>
    </row>
    <row r="26" spans="2:12" ht="13.5" customHeight="1">
      <c r="B26" s="607"/>
      <c r="C26" s="607"/>
      <c r="D26" s="607"/>
      <c r="E26" s="68"/>
      <c r="F26" s="68"/>
      <c r="G26" s="68"/>
      <c r="H26" s="68"/>
      <c r="I26" s="68"/>
      <c r="J26" s="610"/>
      <c r="K26" s="610"/>
      <c r="L26" s="610"/>
    </row>
    <row r="27" spans="2:12" ht="13.5" customHeight="1">
      <c r="B27" s="610"/>
      <c r="C27" s="610"/>
      <c r="D27" s="610"/>
      <c r="E27" s="610"/>
      <c r="F27" s="610"/>
      <c r="G27" s="610"/>
      <c r="H27" s="610"/>
      <c r="I27" s="610"/>
      <c r="J27" s="607"/>
      <c r="K27" s="607"/>
      <c r="L27" s="607"/>
    </row>
    <row r="28" spans="2:12" ht="13.5" customHeight="1">
      <c r="B28" s="607"/>
      <c r="C28" s="607"/>
      <c r="D28" s="607"/>
      <c r="E28" s="607"/>
      <c r="F28" s="607"/>
      <c r="G28" s="607"/>
      <c r="H28" s="607"/>
      <c r="I28" s="607"/>
      <c r="J28" s="607"/>
      <c r="K28" s="607"/>
      <c r="L28" s="607"/>
    </row>
    <row r="29" spans="2:12" ht="13.5" customHeight="1">
      <c r="B29" s="624"/>
      <c r="C29" s="685"/>
      <c r="D29" s="685"/>
      <c r="E29" s="685"/>
      <c r="F29" s="623"/>
      <c r="G29" s="685"/>
      <c r="H29" s="685"/>
      <c r="I29" s="685"/>
      <c r="J29" s="607"/>
      <c r="K29" s="607"/>
      <c r="L29" s="607"/>
    </row>
    <row r="30" spans="2:12" ht="13.5" customHeight="1">
      <c r="B30" s="624"/>
      <c r="C30" s="624"/>
      <c r="D30" s="611"/>
      <c r="E30" s="611"/>
      <c r="F30" s="611"/>
      <c r="G30" s="611"/>
      <c r="H30" s="611"/>
      <c r="I30" s="607"/>
      <c r="J30" s="607"/>
      <c r="K30" s="607"/>
      <c r="L30" s="607"/>
    </row>
    <row r="31" spans="2:12" ht="13.5" customHeight="1">
      <c r="B31" s="902"/>
      <c r="C31" s="903"/>
      <c r="D31" s="904"/>
      <c r="E31" s="904"/>
      <c r="F31" s="904"/>
      <c r="G31" s="904"/>
      <c r="H31" s="904"/>
      <c r="I31" s="904"/>
      <c r="J31" s="607"/>
      <c r="K31" s="607"/>
      <c r="L31" s="607"/>
    </row>
    <row r="32" spans="2:12" ht="13.5" customHeight="1">
      <c r="B32" s="624"/>
      <c r="C32" s="624"/>
      <c r="D32" s="611"/>
      <c r="E32" s="611"/>
      <c r="F32" s="611"/>
      <c r="G32" s="611"/>
      <c r="H32" s="611"/>
      <c r="I32" s="607"/>
      <c r="J32" s="607"/>
      <c r="K32" s="607"/>
      <c r="L32" s="607"/>
    </row>
    <row r="33" spans="2:12" ht="13.5" customHeight="1">
      <c r="B33" s="624"/>
      <c r="C33" s="624"/>
      <c r="D33" s="68"/>
      <c r="E33" s="68"/>
      <c r="F33" s="685"/>
      <c r="G33" s="685"/>
      <c r="H33" s="685"/>
      <c r="I33" s="685"/>
      <c r="J33" s="607"/>
      <c r="K33" s="607"/>
      <c r="L33" s="607"/>
    </row>
    <row r="34" spans="2:12" ht="13.5" customHeight="1">
      <c r="B34" s="624"/>
      <c r="C34" s="624"/>
      <c r="D34" s="68"/>
      <c r="E34" s="68"/>
      <c r="F34" s="685"/>
      <c r="G34" s="685"/>
      <c r="H34" s="685"/>
      <c r="I34" s="685"/>
      <c r="J34" s="607"/>
      <c r="K34" s="607"/>
      <c r="L34" s="607"/>
    </row>
    <row r="35" spans="2:12" ht="13.5" customHeight="1">
      <c r="B35" s="623"/>
      <c r="C35" s="685"/>
      <c r="D35" s="685"/>
      <c r="E35" s="623"/>
      <c r="F35" s="685"/>
      <c r="G35" s="685"/>
      <c r="H35" s="685"/>
      <c r="I35" s="685"/>
      <c r="J35" s="607"/>
      <c r="K35" s="607"/>
      <c r="L35" s="607"/>
    </row>
    <row r="36" spans="2:12" ht="13.5" customHeight="1">
      <c r="B36" s="607"/>
      <c r="C36" s="607"/>
      <c r="D36" s="607"/>
      <c r="E36" s="574"/>
      <c r="F36" s="607"/>
      <c r="G36" s="607"/>
      <c r="H36" s="607"/>
      <c r="I36" s="607"/>
    </row>
    <row r="37" spans="2:12" ht="13.5" customHeight="1">
      <c r="E37" s="45"/>
    </row>
  </sheetData>
  <sheetProtection password="CCE3" sheet="1" objects="1" scenarios="1" selectLockedCells="1"/>
  <mergeCells count="20">
    <mergeCell ref="B2:C2"/>
    <mergeCell ref="B8:H8"/>
    <mergeCell ref="B17:H17"/>
    <mergeCell ref="B18:H18"/>
    <mergeCell ref="H4:I4"/>
    <mergeCell ref="B4:G4"/>
    <mergeCell ref="B15:G15"/>
    <mergeCell ref="H15:I15"/>
    <mergeCell ref="C20:H20"/>
    <mergeCell ref="B19:H19"/>
    <mergeCell ref="B23:H23"/>
    <mergeCell ref="B11:H11"/>
    <mergeCell ref="J4:J11"/>
    <mergeCell ref="J15:J23"/>
    <mergeCell ref="F33:I35"/>
    <mergeCell ref="C35:D35"/>
    <mergeCell ref="C29:E29"/>
    <mergeCell ref="G29:I29"/>
    <mergeCell ref="B31:C31"/>
    <mergeCell ref="D31:I31"/>
  </mergeCells>
  <conditionalFormatting sqref="J4 J12:J15 J24">
    <cfRule type="cellIs" dxfId="13" priority="5" stopIfTrue="1" operator="equal">
      <formula>"a"</formula>
    </cfRule>
    <cfRule type="cellIs" dxfId="12" priority="6" stopIfTrue="1" operator="equal">
      <formula>"r"</formula>
    </cfRule>
  </conditionalFormatting>
  <conditionalFormatting sqref="J3">
    <cfRule type="cellIs" dxfId="11" priority="3" stopIfTrue="1" operator="equal">
      <formula>"a"</formula>
    </cfRule>
    <cfRule type="cellIs" dxfId="10" priority="4" stopIfTrue="1" operator="equal">
      <formula>"r"</formula>
    </cfRule>
  </conditionalFormatting>
  <pageMargins left="0.78740157480314965" right="0.78740157480314965" top="0.98425196850393704" bottom="0.98425196850393704" header="0.51181102362204722" footer="0.51181102362204722"/>
  <pageSetup paperSize="9" orientation="landscape" r:id="rId1"/>
  <headerFooter alignWithMargins="0">
    <oddHeader>&amp;CApplication form for the EU Ecolabel 027 for Lubricants</oddHeader>
    <oddFooter>&amp;L&amp;A&amp;C17&amp;R&amp;D</oddFooter>
  </headerFooter>
  <drawing r:id="rId2"/>
  <legacyDrawing r:id="rId3"/>
  <controls>
    <mc:AlternateContent xmlns:mc="http://schemas.openxmlformats.org/markup-compatibility/2006">
      <mc:Choice Requires="x14">
        <control shapeId="34828" r:id="rId4" name="CheckBox6">
          <controlPr autoLine="0" r:id="rId5">
            <anchor moveWithCells="1" sizeWithCells="1">
              <from>
                <xdr:col>8</xdr:col>
                <xdr:colOff>19050</xdr:colOff>
                <xdr:row>14</xdr:row>
                <xdr:rowOff>28575</xdr:rowOff>
              </from>
              <to>
                <xdr:col>8</xdr:col>
                <xdr:colOff>152400</xdr:colOff>
                <xdr:row>14</xdr:row>
                <xdr:rowOff>152400</xdr:rowOff>
              </to>
            </anchor>
          </controlPr>
        </control>
      </mc:Choice>
      <mc:Fallback>
        <control shapeId="34828" r:id="rId4" name="CheckBox6"/>
      </mc:Fallback>
    </mc:AlternateContent>
    <mc:AlternateContent xmlns:mc="http://schemas.openxmlformats.org/markup-compatibility/2006">
      <mc:Choice Requires="x14">
        <control shapeId="34827" r:id="rId6" name="CheckBox5">
          <controlPr autoLine="0" r:id="rId5">
            <anchor moveWithCells="1" sizeWithCells="1">
              <from>
                <xdr:col>7</xdr:col>
                <xdr:colOff>38100</xdr:colOff>
                <xdr:row>14</xdr:row>
                <xdr:rowOff>28575</xdr:rowOff>
              </from>
              <to>
                <xdr:col>7</xdr:col>
                <xdr:colOff>171450</xdr:colOff>
                <xdr:row>14</xdr:row>
                <xdr:rowOff>152400</xdr:rowOff>
              </to>
            </anchor>
          </controlPr>
        </control>
      </mc:Choice>
      <mc:Fallback>
        <control shapeId="34827" r:id="rId6" name="CheckBox5"/>
      </mc:Fallback>
    </mc:AlternateContent>
    <mc:AlternateContent xmlns:mc="http://schemas.openxmlformats.org/markup-compatibility/2006">
      <mc:Choice Requires="x14">
        <control shapeId="34819" r:id="rId7" name="CheckBox16">
          <controlPr autoLine="0" r:id="rId5">
            <anchor moveWithCells="1" sizeWithCells="1">
              <from>
                <xdr:col>8</xdr:col>
                <xdr:colOff>28575</xdr:colOff>
                <xdr:row>17</xdr:row>
                <xdr:rowOff>28575</xdr:rowOff>
              </from>
              <to>
                <xdr:col>8</xdr:col>
                <xdr:colOff>161925</xdr:colOff>
                <xdr:row>17</xdr:row>
                <xdr:rowOff>152400</xdr:rowOff>
              </to>
            </anchor>
          </controlPr>
        </control>
      </mc:Choice>
      <mc:Fallback>
        <control shapeId="34819" r:id="rId7" name="CheckBox16"/>
      </mc:Fallback>
    </mc:AlternateContent>
    <mc:AlternateContent xmlns:mc="http://schemas.openxmlformats.org/markup-compatibility/2006">
      <mc:Choice Requires="x14">
        <control shapeId="34820" r:id="rId8" name="CheckBox17">
          <controlPr autoLine="0" r:id="rId5">
            <anchor moveWithCells="1" sizeWithCells="1">
              <from>
                <xdr:col>8</xdr:col>
                <xdr:colOff>28575</xdr:colOff>
                <xdr:row>18</xdr:row>
                <xdr:rowOff>28575</xdr:rowOff>
              </from>
              <to>
                <xdr:col>8</xdr:col>
                <xdr:colOff>161925</xdr:colOff>
                <xdr:row>18</xdr:row>
                <xdr:rowOff>152400</xdr:rowOff>
              </to>
            </anchor>
          </controlPr>
        </control>
      </mc:Choice>
      <mc:Fallback>
        <control shapeId="34820" r:id="rId8" name="CheckBox17"/>
      </mc:Fallback>
    </mc:AlternateContent>
    <mc:AlternateContent xmlns:mc="http://schemas.openxmlformats.org/markup-compatibility/2006">
      <mc:Choice Requires="x14">
        <control shapeId="34821" r:id="rId9" name="CheckBox18">
          <controlPr autoLine="0" r:id="rId5">
            <anchor moveWithCells="1" sizeWithCells="1">
              <from>
                <xdr:col>8</xdr:col>
                <xdr:colOff>28575</xdr:colOff>
                <xdr:row>7</xdr:row>
                <xdr:rowOff>28575</xdr:rowOff>
              </from>
              <to>
                <xdr:col>8</xdr:col>
                <xdr:colOff>161925</xdr:colOff>
                <xdr:row>7</xdr:row>
                <xdr:rowOff>152400</xdr:rowOff>
              </to>
            </anchor>
          </controlPr>
        </control>
      </mc:Choice>
      <mc:Fallback>
        <control shapeId="34821" r:id="rId9" name="CheckBox18"/>
      </mc:Fallback>
    </mc:AlternateContent>
    <mc:AlternateContent xmlns:mc="http://schemas.openxmlformats.org/markup-compatibility/2006">
      <mc:Choice Requires="x14">
        <control shapeId="34822" r:id="rId10" name="CheckBox19">
          <controlPr autoLine="0" r:id="rId5">
            <anchor moveWithCells="1" sizeWithCells="1">
              <from>
                <xdr:col>8</xdr:col>
                <xdr:colOff>28575</xdr:colOff>
                <xdr:row>19</xdr:row>
                <xdr:rowOff>28575</xdr:rowOff>
              </from>
              <to>
                <xdr:col>8</xdr:col>
                <xdr:colOff>161925</xdr:colOff>
                <xdr:row>19</xdr:row>
                <xdr:rowOff>152400</xdr:rowOff>
              </to>
            </anchor>
          </controlPr>
        </control>
      </mc:Choice>
      <mc:Fallback>
        <control shapeId="34822" r:id="rId10" name="CheckBox19"/>
      </mc:Fallback>
    </mc:AlternateContent>
    <mc:AlternateContent xmlns:mc="http://schemas.openxmlformats.org/markup-compatibility/2006">
      <mc:Choice Requires="x14">
        <control shapeId="34823" r:id="rId11" name="CheckBox2">
          <controlPr autoLine="0" r:id="rId5">
            <anchor moveWithCells="1" sizeWithCells="1">
              <from>
                <xdr:col>8</xdr:col>
                <xdr:colOff>28575</xdr:colOff>
                <xdr:row>6</xdr:row>
                <xdr:rowOff>28575</xdr:rowOff>
              </from>
              <to>
                <xdr:col>8</xdr:col>
                <xdr:colOff>161925</xdr:colOff>
                <xdr:row>6</xdr:row>
                <xdr:rowOff>152400</xdr:rowOff>
              </to>
            </anchor>
          </controlPr>
        </control>
      </mc:Choice>
      <mc:Fallback>
        <control shapeId="34823" r:id="rId11" name="CheckBox2"/>
      </mc:Fallback>
    </mc:AlternateContent>
    <mc:AlternateContent xmlns:mc="http://schemas.openxmlformats.org/markup-compatibility/2006">
      <mc:Choice Requires="x14">
        <control shapeId="34824" r:id="rId12" name="CheckBox1">
          <controlPr autoLine="0" r:id="rId5">
            <anchor moveWithCells="1" sizeWithCells="1">
              <from>
                <xdr:col>7</xdr:col>
                <xdr:colOff>38100</xdr:colOff>
                <xdr:row>3</xdr:row>
                <xdr:rowOff>28575</xdr:rowOff>
              </from>
              <to>
                <xdr:col>7</xdr:col>
                <xdr:colOff>171450</xdr:colOff>
                <xdr:row>3</xdr:row>
                <xdr:rowOff>152400</xdr:rowOff>
              </to>
            </anchor>
          </controlPr>
        </control>
      </mc:Choice>
      <mc:Fallback>
        <control shapeId="34824" r:id="rId12" name="CheckBox1"/>
      </mc:Fallback>
    </mc:AlternateContent>
    <mc:AlternateContent xmlns:mc="http://schemas.openxmlformats.org/markup-compatibility/2006">
      <mc:Choice Requires="x14">
        <control shapeId="34825" r:id="rId13" name="CheckBox3">
          <controlPr autoLine="0" r:id="rId5">
            <anchor moveWithCells="1" sizeWithCells="1">
              <from>
                <xdr:col>8</xdr:col>
                <xdr:colOff>19050</xdr:colOff>
                <xdr:row>3</xdr:row>
                <xdr:rowOff>28575</xdr:rowOff>
              </from>
              <to>
                <xdr:col>8</xdr:col>
                <xdr:colOff>152400</xdr:colOff>
                <xdr:row>3</xdr:row>
                <xdr:rowOff>152400</xdr:rowOff>
              </to>
            </anchor>
          </controlPr>
        </control>
      </mc:Choice>
      <mc:Fallback>
        <control shapeId="34825" r:id="rId13" name="CheckBox3"/>
      </mc:Fallback>
    </mc:AlternateContent>
    <mc:AlternateContent xmlns:mc="http://schemas.openxmlformats.org/markup-compatibility/2006">
      <mc:Choice Requires="x14">
        <control shapeId="34826" r:id="rId14" name="CheckBox4">
          <controlPr autoLine="0" r:id="rId5">
            <anchor moveWithCells="1" sizeWithCells="1">
              <from>
                <xdr:col>8</xdr:col>
                <xdr:colOff>28575</xdr:colOff>
                <xdr:row>22</xdr:row>
                <xdr:rowOff>28575</xdr:rowOff>
              </from>
              <to>
                <xdr:col>8</xdr:col>
                <xdr:colOff>161925</xdr:colOff>
                <xdr:row>22</xdr:row>
                <xdr:rowOff>152400</xdr:rowOff>
              </to>
            </anchor>
          </controlPr>
        </control>
      </mc:Choice>
      <mc:Fallback>
        <control shapeId="34826" r:id="rId14" name="CheckBox4"/>
      </mc:Fallback>
    </mc:AlternateContent>
    <mc:AlternateContent xmlns:mc="http://schemas.openxmlformats.org/markup-compatibility/2006">
      <mc:Choice Requires="x14">
        <control shapeId="34830" r:id="rId15" name="CheckBox7">
          <controlPr autoLine="0" r:id="rId5">
            <anchor moveWithCells="1" sizeWithCells="1">
              <from>
                <xdr:col>8</xdr:col>
                <xdr:colOff>28575</xdr:colOff>
                <xdr:row>10</xdr:row>
                <xdr:rowOff>28575</xdr:rowOff>
              </from>
              <to>
                <xdr:col>8</xdr:col>
                <xdr:colOff>161925</xdr:colOff>
                <xdr:row>10</xdr:row>
                <xdr:rowOff>152400</xdr:rowOff>
              </to>
            </anchor>
          </controlPr>
        </control>
      </mc:Choice>
      <mc:Fallback>
        <control shapeId="34830" r:id="rId15" name="CheckBox7"/>
      </mc:Fallback>
    </mc:AlternateContent>
  </controls>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1">
    <pageSetUpPr fitToPage="1"/>
  </sheetPr>
  <dimension ref="B1:M18"/>
  <sheetViews>
    <sheetView zoomScaleNormal="100" workbookViewId="0">
      <selection activeCell="D10" sqref="D10:F10"/>
    </sheetView>
  </sheetViews>
  <sheetFormatPr baseColWidth="10" defaultRowHeight="13.5" customHeight="1"/>
  <cols>
    <col min="1" max="2" width="2.5703125" style="302" customWidth="1"/>
    <col min="3" max="11" width="14" style="302" customWidth="1"/>
    <col min="12" max="12" width="2.5703125" style="302" customWidth="1"/>
    <col min="13" max="13" width="15.140625" style="302" customWidth="1"/>
    <col min="14" max="14" width="11.42578125" style="302" customWidth="1"/>
    <col min="15" max="16384" width="11.42578125" style="302"/>
  </cols>
  <sheetData>
    <row r="1" spans="2:13" ht="13.5" customHeight="1">
      <c r="C1" s="607"/>
      <c r="D1" s="607"/>
      <c r="E1" s="607"/>
      <c r="F1" s="607"/>
      <c r="G1" s="607"/>
      <c r="H1" s="607"/>
      <c r="I1" s="575"/>
      <c r="J1" s="607"/>
      <c r="K1" s="69" t="str">
        <f>Info!K2</f>
        <v>v 1.0</v>
      </c>
      <c r="L1" s="607"/>
    </row>
    <row r="2" spans="2:13" ht="13.5" customHeight="1">
      <c r="B2" s="909" t="str">
        <f>IF(Info!H2='S+L'!$B$1,'S+L'!$B$222,'S+L'!$C$222)</f>
        <v>Confirmation</v>
      </c>
      <c r="C2" s="909"/>
      <c r="D2" s="284"/>
      <c r="E2" s="284"/>
      <c r="F2" s="284"/>
      <c r="G2" s="284"/>
      <c r="H2" s="284"/>
      <c r="I2" s="284"/>
      <c r="J2" s="607"/>
      <c r="K2" s="271"/>
      <c r="L2" s="607"/>
    </row>
    <row r="3" spans="2:13" ht="13.5" customHeight="1" thickBot="1">
      <c r="F3" s="17"/>
      <c r="G3" s="17"/>
      <c r="H3" s="17"/>
      <c r="I3" s="17"/>
      <c r="J3" s="17"/>
    </row>
    <row r="4" spans="2:13" ht="13.5" customHeight="1">
      <c r="B4" s="939"/>
      <c r="C4" s="936" t="str">
        <f>IF(Info!H2='S+L'!$B$1,'S+L'!$B$223,'S+L'!$C$223)</f>
        <v>I hereby confirm, that the product meets all applicable legal requirements of the country or countries in which the product is intended to be placed</v>
      </c>
      <c r="D4" s="937"/>
      <c r="E4" s="937"/>
      <c r="F4" s="937"/>
      <c r="G4" s="937"/>
      <c r="H4" s="937"/>
      <c r="I4" s="937"/>
      <c r="J4" s="937"/>
      <c r="K4" s="938"/>
    </row>
    <row r="5" spans="2:13" ht="13.5" customHeight="1" thickBot="1">
      <c r="B5" s="940"/>
      <c r="C5" s="941" t="str">
        <f>IF(Info!H2='S+L'!$B$1,'S+L'!$B$224,'S+L'!$C$224)</f>
        <v>on the market.</v>
      </c>
      <c r="D5" s="942"/>
      <c r="E5" s="942"/>
      <c r="F5" s="942"/>
      <c r="G5" s="942"/>
      <c r="H5" s="942"/>
      <c r="I5" s="942"/>
      <c r="J5" s="942"/>
      <c r="K5" s="943"/>
    </row>
    <row r="6" spans="2:13" ht="13.5" customHeight="1" thickBot="1">
      <c r="F6" s="17"/>
      <c r="G6" s="17"/>
      <c r="H6" s="17"/>
      <c r="I6" s="17"/>
      <c r="J6" s="17"/>
    </row>
    <row r="7" spans="2:13" ht="13.5" customHeight="1" thickBot="1">
      <c r="B7" s="576"/>
      <c r="C7" s="935" t="str">
        <f>IF(Info!H2='S+L'!$B$1,'S+L'!$B$225,'S+L'!$C$225)</f>
        <v>I hereby confirm that I have reviewed this document and that the information submitted is true and the amounts and values stated are accurate.</v>
      </c>
      <c r="D7" s="868"/>
      <c r="E7" s="868"/>
      <c r="F7" s="868"/>
      <c r="G7" s="868"/>
      <c r="H7" s="868"/>
      <c r="I7" s="868"/>
      <c r="J7" s="868"/>
      <c r="K7" s="897"/>
      <c r="L7" s="577"/>
      <c r="M7" s="577"/>
    </row>
    <row r="8" spans="2:13" ht="13.5" customHeight="1">
      <c r="B8" s="607"/>
      <c r="C8" s="572"/>
      <c r="D8" s="572"/>
      <c r="E8" s="572"/>
      <c r="F8" s="572"/>
      <c r="G8" s="572"/>
      <c r="H8" s="572"/>
      <c r="I8" s="572"/>
      <c r="J8" s="572"/>
      <c r="K8" s="572"/>
      <c r="L8" s="577"/>
      <c r="M8" s="577"/>
    </row>
    <row r="9" spans="2:13" ht="13.5" customHeight="1" thickBot="1"/>
    <row r="10" spans="2:13" ht="13.5" customHeight="1" thickBot="1">
      <c r="C10" s="618" t="s">
        <v>82</v>
      </c>
      <c r="D10" s="768"/>
      <c r="E10" s="769"/>
      <c r="F10" s="770"/>
      <c r="G10" s="62" t="str">
        <f>IF(Info!H2='S+L'!$B$1,'S+L'!$B$226,'S+L'!$C$226)</f>
        <v>Company:</v>
      </c>
      <c r="H10" s="768"/>
      <c r="I10" s="769"/>
      <c r="J10" s="770"/>
    </row>
    <row r="11" spans="2:13" ht="13.5" customHeight="1" thickBot="1">
      <c r="C11" s="618"/>
      <c r="D11" s="618"/>
      <c r="E11" s="284"/>
      <c r="F11" s="284"/>
      <c r="G11" s="284"/>
      <c r="H11" s="284"/>
      <c r="I11" s="284"/>
    </row>
    <row r="12" spans="2:13" ht="13.5" customHeight="1" thickBot="1">
      <c r="C12" s="922" t="str">
        <f>IF(Info!H2='S+L'!$B$1,'S+L'!$B$227,'S+L'!$C$227)</f>
        <v>Position in company:</v>
      </c>
      <c r="D12" s="796"/>
      <c r="E12" s="923"/>
      <c r="F12" s="924"/>
      <c r="G12" s="924"/>
      <c r="H12" s="924"/>
      <c r="I12" s="924"/>
      <c r="J12" s="925"/>
    </row>
    <row r="13" spans="2:13" ht="13.5" customHeight="1" thickBot="1">
      <c r="C13" s="618"/>
      <c r="D13" s="618"/>
      <c r="E13" s="284"/>
      <c r="F13" s="284"/>
      <c r="G13" s="284"/>
      <c r="H13" s="284"/>
      <c r="I13" s="284"/>
    </row>
    <row r="14" spans="2:13" ht="13.5" customHeight="1">
      <c r="C14" s="618"/>
      <c r="D14" s="618"/>
      <c r="E14" s="17"/>
      <c r="F14" s="17"/>
      <c r="G14" s="926"/>
      <c r="H14" s="927"/>
      <c r="I14" s="927"/>
      <c r="J14" s="928"/>
    </row>
    <row r="15" spans="2:13" ht="13.5" customHeight="1" thickBot="1">
      <c r="C15" s="618"/>
      <c r="D15" s="618"/>
      <c r="E15" s="17"/>
      <c r="F15" s="17"/>
      <c r="G15" s="929"/>
      <c r="H15" s="930"/>
      <c r="I15" s="930"/>
      <c r="J15" s="931"/>
    </row>
    <row r="16" spans="2:13" ht="13.5" customHeight="1" thickBot="1">
      <c r="C16" s="630" t="str">
        <f>IF(Info!H2='S+L'!$B$1,'S+L'!$B$228,'S+L'!$C$228)</f>
        <v>Date:</v>
      </c>
      <c r="D16" s="768"/>
      <c r="E16" s="770"/>
      <c r="F16" s="630" t="str">
        <f>IF(Info!H2='S+L'!$B$1,'S+L'!$B$229,'S+L'!$C$229)</f>
        <v>Signature:</v>
      </c>
      <c r="G16" s="932"/>
      <c r="H16" s="933"/>
      <c r="I16" s="933"/>
      <c r="J16" s="934"/>
    </row>
    <row r="17" spans="6:6" ht="13.5" customHeight="1">
      <c r="F17" s="45"/>
    </row>
    <row r="18" spans="6:6" ht="13.5" customHeight="1">
      <c r="F18" s="45"/>
    </row>
  </sheetData>
  <sheetProtection password="CCE3" sheet="1" objects="1" scenarios="1" selectLockedCells="1"/>
  <mergeCells count="11">
    <mergeCell ref="C7:K7"/>
    <mergeCell ref="C4:K4"/>
    <mergeCell ref="B4:B5"/>
    <mergeCell ref="C5:K5"/>
    <mergeCell ref="B2:C2"/>
    <mergeCell ref="D10:F10"/>
    <mergeCell ref="H10:J10"/>
    <mergeCell ref="C12:D12"/>
    <mergeCell ref="E12:J12"/>
    <mergeCell ref="G14:J16"/>
    <mergeCell ref="D16:E16"/>
  </mergeCells>
  <conditionalFormatting sqref="K2">
    <cfRule type="cellIs" dxfId="9" priority="3" stopIfTrue="1" operator="equal">
      <formula>"a"</formula>
    </cfRule>
    <cfRule type="cellIs" dxfId="8" priority="4" stopIfTrue="1" operator="equal">
      <formula>"r"</formula>
    </cfRule>
  </conditionalFormatting>
  <pageMargins left="0.78740157480314965" right="0.78740157480314965" top="0.98425196850393704" bottom="0.98425196850393704" header="0.51181102362204722" footer="0.51181102362204722"/>
  <pageSetup paperSize="9" orientation="landscape" r:id="rId1"/>
  <headerFooter alignWithMargins="0">
    <oddHeader>&amp;CApplication form for the EU Ecolabel 027 for Lubricants</oddHeader>
    <oddFooter>&amp;L&amp;A&amp;C17&amp;R&amp;D</oddFooter>
  </headerFooter>
  <drawing r:id="rId2"/>
  <legacyDrawing r:id="rId3"/>
  <controls>
    <mc:AlternateContent xmlns:mc="http://schemas.openxmlformats.org/markup-compatibility/2006">
      <mc:Choice Requires="x14">
        <control shapeId="58381" r:id="rId4" name="CheckBox1">
          <controlPr autoLine="0" r:id="rId5">
            <anchor moveWithCells="1" sizeWithCells="1">
              <from>
                <xdr:col>1</xdr:col>
                <xdr:colOff>28575</xdr:colOff>
                <xdr:row>6</xdr:row>
                <xdr:rowOff>28575</xdr:rowOff>
              </from>
              <to>
                <xdr:col>1</xdr:col>
                <xdr:colOff>161925</xdr:colOff>
                <xdr:row>6</xdr:row>
                <xdr:rowOff>152400</xdr:rowOff>
              </to>
            </anchor>
          </controlPr>
        </control>
      </mc:Choice>
      <mc:Fallback>
        <control shapeId="58381" r:id="rId4" name="CheckBox1"/>
      </mc:Fallback>
    </mc:AlternateContent>
    <mc:AlternateContent xmlns:mc="http://schemas.openxmlformats.org/markup-compatibility/2006">
      <mc:Choice Requires="x14">
        <control shapeId="58382" r:id="rId6" name="CheckBox2">
          <controlPr autoLine="0" r:id="rId5">
            <anchor moveWithCells="1" sizeWithCells="1">
              <from>
                <xdr:col>1</xdr:col>
                <xdr:colOff>28575</xdr:colOff>
                <xdr:row>3</xdr:row>
                <xdr:rowOff>28575</xdr:rowOff>
              </from>
              <to>
                <xdr:col>1</xdr:col>
                <xdr:colOff>161925</xdr:colOff>
                <xdr:row>3</xdr:row>
                <xdr:rowOff>152400</xdr:rowOff>
              </to>
            </anchor>
          </controlPr>
        </control>
      </mc:Choice>
      <mc:Fallback>
        <control shapeId="58382" r:id="rId6" name="CheckBox2"/>
      </mc:Fallback>
    </mc:AlternateContent>
  </controls>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7">
    <pageSetUpPr fitToPage="1"/>
  </sheetPr>
  <dimension ref="B1:T34"/>
  <sheetViews>
    <sheetView zoomScaleNormal="100" workbookViewId="0">
      <selection activeCell="T4" sqref="T4"/>
    </sheetView>
  </sheetViews>
  <sheetFormatPr baseColWidth="10" defaultColWidth="14.5703125" defaultRowHeight="13.5" customHeight="1"/>
  <cols>
    <col min="1" max="1" width="2.5703125" style="302" customWidth="1"/>
    <col min="2" max="2" width="4" style="302" customWidth="1"/>
    <col min="3" max="4" width="11.5703125" style="302" customWidth="1"/>
    <col min="5" max="5" width="37" style="302" customWidth="1"/>
    <col min="6" max="6" width="14.5703125" style="302" customWidth="1"/>
    <col min="7" max="19" width="4.28515625" style="302" customWidth="1"/>
    <col min="20" max="20" width="72.5703125" style="302" customWidth="1"/>
    <col min="21" max="21" width="2.5703125" style="302" customWidth="1"/>
    <col min="22" max="16384" width="14.5703125" style="302"/>
  </cols>
  <sheetData>
    <row r="1" spans="2:20" s="39" customFormat="1" ht="13.5" customHeight="1">
      <c r="T1" s="66" t="str">
        <f>Info!$K$2</f>
        <v>v 1.0</v>
      </c>
    </row>
    <row r="2" spans="2:20" s="39" customFormat="1" ht="13.5" customHeight="1" thickBot="1"/>
    <row r="3" spans="2:20" ht="60" customHeight="1" thickBot="1">
      <c r="B3" s="507" t="str">
        <f>IF(Info!H2='S+L'!$B$1,'S+L'!$B$53,'S+L'!$C$53)</f>
        <v>No.</v>
      </c>
      <c r="C3" s="619" t="str">
        <f>IF(Info!H2='S+L'!$B$1,'S+L'!$B$39,'S+L'!$C$39)</f>
        <v>CAS No.</v>
      </c>
      <c r="D3" s="5" t="str">
        <f>IF(Info!H2='S+L'!$B$1,'S+L'!$B$40,'S+L'!$C$40)</f>
        <v>EC No.</v>
      </c>
      <c r="E3" s="615" t="str">
        <f>IF(Info!H2='S+L'!$B$1,'S+L'!$B$54,'S+L'!$C$54)</f>
        <v>Substance/Brand name
(as stated on the LuSC-list)
(IUPAC name)</v>
      </c>
      <c r="F3" s="53" t="str">
        <f>IF(Info!H2='S+L'!$B$1,'S+L'!$B$55,'S+L'!$C$55)</f>
        <v>Fraction
present
[% (w/w)]</v>
      </c>
      <c r="G3" s="204" t="s">
        <v>550</v>
      </c>
      <c r="H3" s="205" t="s">
        <v>551</v>
      </c>
      <c r="I3" s="205" t="s">
        <v>552</v>
      </c>
      <c r="J3" s="312" t="s">
        <v>549</v>
      </c>
      <c r="K3" s="312" t="s">
        <v>548</v>
      </c>
      <c r="L3" s="612">
        <v>3</v>
      </c>
      <c r="M3" s="632" t="s">
        <v>554</v>
      </c>
      <c r="N3" s="205" t="s">
        <v>553</v>
      </c>
      <c r="O3" s="205" t="s">
        <v>555</v>
      </c>
      <c r="P3" s="318" t="s">
        <v>556</v>
      </c>
      <c r="Q3" s="314">
        <v>6</v>
      </c>
      <c r="R3" s="612">
        <v>7</v>
      </c>
      <c r="S3" s="620">
        <v>8</v>
      </c>
      <c r="T3" s="63" t="str">
        <f>IF(Info!H2='S+L'!$B$1,'S+L'!$B$230,'S+L'!$C$230)</f>
        <v>Notes</v>
      </c>
    </row>
    <row r="4" spans="2:20" ht="13.5" customHeight="1" thickBot="1">
      <c r="B4" s="375">
        <v>1</v>
      </c>
      <c r="C4" s="788" t="str">
        <f>'1'!C7</f>
        <v>Lubricant:</v>
      </c>
      <c r="D4" s="732"/>
      <c r="E4" s="357">
        <f>'1'!E7</f>
        <v>0</v>
      </c>
      <c r="F4" s="375"/>
      <c r="G4" s="655" t="str">
        <f>(IF('1'!T7="","",'1'!T7))</f>
        <v/>
      </c>
      <c r="H4" s="310"/>
      <c r="I4" s="311"/>
      <c r="J4" s="656" t="str">
        <f>(IF('2.1'!P7="","",'2.1'!P7))</f>
        <v/>
      </c>
      <c r="K4" s="523"/>
      <c r="L4" s="523"/>
      <c r="M4" s="311"/>
      <c r="N4" s="657" t="str">
        <f>(IF('4(b)'!P7="","",'4(b)'!P7))</f>
        <v/>
      </c>
      <c r="O4" s="675" t="str">
        <f>IF('5'!K14="a","a",IF('5'!K14="r","r",""))</f>
        <v/>
      </c>
      <c r="P4" s="675" t="str">
        <f>IF('5'!K20="a","a",IF('5'!K20="r","r",""))</f>
        <v/>
      </c>
      <c r="Q4" s="675" t="str">
        <f>IF(AND('6'!I5="",'6'!I14="",'6'!I15="",'6'!I18="",'6'!I20="",'6'!I23="",'6'!I25=""),"",IF(OR('6'!I5="a",'6'!I14="a",'6'!I15="a",'6'!I18="a",'6'!I20="a",'6'!I23="a",'6'!I25="a"),"a","r"))</f>
        <v/>
      </c>
      <c r="R4" s="675" t="str">
        <f>(IF('7 &amp; 8'!J4="","",'7 &amp; 8'!J4))</f>
        <v/>
      </c>
      <c r="S4" s="676" t="str">
        <f>(IF('7 &amp; 8'!J15="","",'7 &amp; 8'!J15))</f>
        <v/>
      </c>
      <c r="T4" s="40"/>
    </row>
    <row r="5" spans="2:20" ht="13.5" customHeight="1">
      <c r="B5" s="508">
        <v>2</v>
      </c>
      <c r="C5" s="451">
        <f>'1'!C8</f>
        <v>0</v>
      </c>
      <c r="D5" s="416">
        <f>'1'!D8</f>
        <v>0</v>
      </c>
      <c r="E5" s="506">
        <f>'1'!E8</f>
        <v>0</v>
      </c>
      <c r="F5" s="439">
        <f>'1'!F8</f>
        <v>0</v>
      </c>
      <c r="G5" s="658" t="str">
        <f>(IF('1'!T8="","",'1'!T8))</f>
        <v/>
      </c>
      <c r="H5" s="659" t="str">
        <f>(IF('1'!U8="","",'1'!U8))</f>
        <v/>
      </c>
      <c r="I5" s="659" t="str">
        <f>(IF('1'!V8="","",'1'!V8))</f>
        <v/>
      </c>
      <c r="J5" s="659" t="str">
        <f>(IF('2.1'!P8="","",'2.1'!P8))</f>
        <v/>
      </c>
      <c r="K5" s="659" t="str">
        <f>(IF('2.2'!T8="","",'2.2'!T8))</f>
        <v/>
      </c>
      <c r="L5" s="659" t="str">
        <f>(IF('3'!Q8="","",'3'!Q8))</f>
        <v/>
      </c>
      <c r="M5" s="660" t="str">
        <f>(IF('4(a)'!L8="","",'4(a)'!L8))</f>
        <v/>
      </c>
      <c r="N5" s="661" t="str">
        <f>(IF('4(b)'!P8="","",'4(b)'!P8))</f>
        <v/>
      </c>
      <c r="O5" s="127"/>
      <c r="P5" s="313"/>
      <c r="Q5" s="313"/>
      <c r="R5" s="313"/>
      <c r="S5" s="128"/>
      <c r="T5" s="41"/>
    </row>
    <row r="6" spans="2:20" ht="13.5" customHeight="1">
      <c r="B6" s="509">
        <v>3</v>
      </c>
      <c r="C6" s="453">
        <f>'1'!C9</f>
        <v>0</v>
      </c>
      <c r="D6" s="377">
        <f>'1'!D9</f>
        <v>0</v>
      </c>
      <c r="E6" s="382">
        <f>'1'!E9</f>
        <v>0</v>
      </c>
      <c r="F6" s="383">
        <f>'1'!F9</f>
        <v>0</v>
      </c>
      <c r="G6" s="662" t="str">
        <f>(IF('1'!T9="","",'1'!T9))</f>
        <v/>
      </c>
      <c r="H6" s="663" t="str">
        <f>(IF('1'!U9="","",'1'!U9))</f>
        <v/>
      </c>
      <c r="I6" s="663" t="str">
        <f>(IF('1'!V9="","",'1'!V9))</f>
        <v/>
      </c>
      <c r="J6" s="663" t="str">
        <f>(IF('2.1'!P9="","",'2.1'!P9))</f>
        <v/>
      </c>
      <c r="K6" s="663" t="str">
        <f>(IF('2.2'!T9="","",'2.2'!T9))</f>
        <v/>
      </c>
      <c r="L6" s="663" t="str">
        <f>(IF('3'!Q9="","",'3'!Q9))</f>
        <v/>
      </c>
      <c r="M6" s="663" t="str">
        <f>(IF('4(a)'!L9="","",'4(a)'!L9))</f>
        <v/>
      </c>
      <c r="N6" s="664" t="str">
        <f>(IF('4(b)'!P9="","",'4(b)'!P9))</f>
        <v/>
      </c>
      <c r="O6" s="129"/>
      <c r="P6" s="126"/>
      <c r="Q6" s="126"/>
      <c r="R6" s="126"/>
      <c r="S6" s="130"/>
      <c r="T6" s="42"/>
    </row>
    <row r="7" spans="2:20" ht="13.5" customHeight="1">
      <c r="B7" s="509">
        <v>4</v>
      </c>
      <c r="C7" s="453">
        <f>'1'!C10</f>
        <v>0</v>
      </c>
      <c r="D7" s="377">
        <f>'1'!D10</f>
        <v>0</v>
      </c>
      <c r="E7" s="382">
        <f>'1'!E10</f>
        <v>0</v>
      </c>
      <c r="F7" s="383">
        <f>'1'!F10</f>
        <v>0</v>
      </c>
      <c r="G7" s="662" t="str">
        <f>(IF('1'!T10="","",'1'!T10))</f>
        <v/>
      </c>
      <c r="H7" s="663" t="str">
        <f>(IF('1'!U10="","",'1'!U10))</f>
        <v/>
      </c>
      <c r="I7" s="663" t="str">
        <f>(IF('1'!V10="","",'1'!V10))</f>
        <v/>
      </c>
      <c r="J7" s="663" t="str">
        <f>(IF('2.1'!P10="","",'2.1'!P10))</f>
        <v/>
      </c>
      <c r="K7" s="663" t="str">
        <f>(IF('2.2'!T10="","",'2.2'!T10))</f>
        <v/>
      </c>
      <c r="L7" s="663" t="str">
        <f>(IF('3'!Q10="","",'3'!Q10))</f>
        <v/>
      </c>
      <c r="M7" s="663" t="str">
        <f>(IF('4(a)'!L10="","",'4(a)'!L10))</f>
        <v/>
      </c>
      <c r="N7" s="664" t="str">
        <f>(IF('4(b)'!P10="","",'4(b)'!P10))</f>
        <v/>
      </c>
      <c r="O7" s="129"/>
      <c r="P7" s="126"/>
      <c r="Q7" s="126"/>
      <c r="R7" s="126"/>
      <c r="S7" s="130"/>
      <c r="T7" s="43"/>
    </row>
    <row r="8" spans="2:20" ht="13.5" customHeight="1">
      <c r="B8" s="509">
        <v>5</v>
      </c>
      <c r="C8" s="453">
        <f>'1'!C11</f>
        <v>0</v>
      </c>
      <c r="D8" s="377">
        <f>'1'!D11</f>
        <v>0</v>
      </c>
      <c r="E8" s="382">
        <f>'1'!E11</f>
        <v>0</v>
      </c>
      <c r="F8" s="383">
        <f>'1'!F11</f>
        <v>0</v>
      </c>
      <c r="G8" s="662" t="str">
        <f>(IF('1'!T11="","",'1'!T11))</f>
        <v/>
      </c>
      <c r="H8" s="663" t="str">
        <f>(IF('1'!U11="","",'1'!U11))</f>
        <v/>
      </c>
      <c r="I8" s="663" t="str">
        <f>(IF('1'!V11="","",'1'!V11))</f>
        <v/>
      </c>
      <c r="J8" s="663" t="str">
        <f>(IF('2.1'!P11="","",'2.1'!P11))</f>
        <v/>
      </c>
      <c r="K8" s="663" t="str">
        <f>(IF('2.2'!T11="","",'2.2'!T11))</f>
        <v/>
      </c>
      <c r="L8" s="663" t="str">
        <f>(IF('3'!Q11="","",'3'!Q11))</f>
        <v/>
      </c>
      <c r="M8" s="663" t="str">
        <f>(IF('4(a)'!L11="","",'4(a)'!L11))</f>
        <v/>
      </c>
      <c r="N8" s="664" t="str">
        <f>(IF('4(b)'!P11="","",'4(b)'!P11))</f>
        <v/>
      </c>
      <c r="O8" s="129"/>
      <c r="P8" s="126"/>
      <c r="Q8" s="126"/>
      <c r="R8" s="126"/>
      <c r="S8" s="130"/>
      <c r="T8" s="43"/>
    </row>
    <row r="9" spans="2:20" ht="13.5" customHeight="1">
      <c r="B9" s="509">
        <v>6</v>
      </c>
      <c r="C9" s="453">
        <f>'1'!C12</f>
        <v>0</v>
      </c>
      <c r="D9" s="377">
        <f>'1'!D12</f>
        <v>0</v>
      </c>
      <c r="E9" s="382">
        <f>'1'!E12</f>
        <v>0</v>
      </c>
      <c r="F9" s="383">
        <f>'1'!F12</f>
        <v>0</v>
      </c>
      <c r="G9" s="662" t="str">
        <f>(IF('1'!T12="","",'1'!T12))</f>
        <v/>
      </c>
      <c r="H9" s="663" t="str">
        <f>(IF('1'!U12="","",'1'!U12))</f>
        <v/>
      </c>
      <c r="I9" s="663" t="str">
        <f>(IF('1'!V12="","",'1'!V12))</f>
        <v/>
      </c>
      <c r="J9" s="663" t="str">
        <f>(IF('2.1'!P12="","",'2.1'!P12))</f>
        <v/>
      </c>
      <c r="K9" s="663" t="str">
        <f>(IF('2.2'!T12="","",'2.2'!T12))</f>
        <v/>
      </c>
      <c r="L9" s="663" t="str">
        <f>(IF('3'!Q12="","",'3'!Q12))</f>
        <v/>
      </c>
      <c r="M9" s="663" t="str">
        <f>(IF('4(a)'!L12="","",'4(a)'!L12))</f>
        <v/>
      </c>
      <c r="N9" s="664" t="str">
        <f>(IF('4(b)'!P12="","",'4(b)'!P12))</f>
        <v/>
      </c>
      <c r="O9" s="129"/>
      <c r="P9" s="126"/>
      <c r="Q9" s="126"/>
      <c r="R9" s="126"/>
      <c r="S9" s="130"/>
      <c r="T9" s="42"/>
    </row>
    <row r="10" spans="2:20" ht="13.5" customHeight="1">
      <c r="B10" s="509">
        <v>7</v>
      </c>
      <c r="C10" s="453">
        <f>'1'!C13</f>
        <v>0</v>
      </c>
      <c r="D10" s="377">
        <f>'1'!D13</f>
        <v>0</v>
      </c>
      <c r="E10" s="382">
        <f>'1'!E13</f>
        <v>0</v>
      </c>
      <c r="F10" s="383">
        <f>'1'!F13</f>
        <v>0</v>
      </c>
      <c r="G10" s="662" t="str">
        <f>(IF('1'!T13="","",'1'!T13))</f>
        <v/>
      </c>
      <c r="H10" s="663" t="str">
        <f>(IF('1'!U13="","",'1'!U13))</f>
        <v/>
      </c>
      <c r="I10" s="663" t="str">
        <f>(IF('1'!V13="","",'1'!V13))</f>
        <v/>
      </c>
      <c r="J10" s="663" t="str">
        <f>(IF('2.1'!P13="","",'2.1'!P13))</f>
        <v/>
      </c>
      <c r="K10" s="663" t="str">
        <f>(IF('2.2'!T13="","",'2.2'!T13))</f>
        <v/>
      </c>
      <c r="L10" s="663" t="str">
        <f>(IF('3'!Q13="","",'3'!Q13))</f>
        <v/>
      </c>
      <c r="M10" s="663" t="str">
        <f>(IF('4(a)'!L13="","",'4(a)'!L13))</f>
        <v/>
      </c>
      <c r="N10" s="664" t="str">
        <f>(IF('4(b)'!P13="","",'4(b)'!P13))</f>
        <v/>
      </c>
      <c r="O10" s="129"/>
      <c r="P10" s="126"/>
      <c r="Q10" s="126"/>
      <c r="R10" s="126"/>
      <c r="S10" s="130"/>
      <c r="T10" s="42"/>
    </row>
    <row r="11" spans="2:20" ht="13.5" customHeight="1">
      <c r="B11" s="509">
        <v>8</v>
      </c>
      <c r="C11" s="453">
        <f>'1'!C14</f>
        <v>0</v>
      </c>
      <c r="D11" s="377">
        <f>'1'!D14</f>
        <v>0</v>
      </c>
      <c r="E11" s="382">
        <f>'1'!E14</f>
        <v>0</v>
      </c>
      <c r="F11" s="383">
        <f>'1'!F14</f>
        <v>0</v>
      </c>
      <c r="G11" s="662" t="str">
        <f>(IF('1'!T14="","",'1'!T14))</f>
        <v/>
      </c>
      <c r="H11" s="663" t="str">
        <f>(IF('1'!U14="","",'1'!U14))</f>
        <v/>
      </c>
      <c r="I11" s="663" t="str">
        <f>(IF('1'!V14="","",'1'!V14))</f>
        <v/>
      </c>
      <c r="J11" s="663" t="str">
        <f>(IF('2.1'!P14="","",'2.1'!P14))</f>
        <v/>
      </c>
      <c r="K11" s="663" t="str">
        <f>(IF('2.2'!T14="","",'2.2'!T14))</f>
        <v/>
      </c>
      <c r="L11" s="663" t="str">
        <f>(IF('3'!Q14="","",'3'!Q14))</f>
        <v/>
      </c>
      <c r="M11" s="663" t="str">
        <f>(IF('4(a)'!L14="","",'4(a)'!L14))</f>
        <v/>
      </c>
      <c r="N11" s="664" t="str">
        <f>(IF('4(b)'!P14="","",'4(b)'!P14))</f>
        <v/>
      </c>
      <c r="O11" s="129"/>
      <c r="P11" s="126"/>
      <c r="Q11" s="126"/>
      <c r="R11" s="126"/>
      <c r="S11" s="130"/>
      <c r="T11" s="42"/>
    </row>
    <row r="12" spans="2:20" ht="13.5" customHeight="1">
      <c r="B12" s="509">
        <v>9</v>
      </c>
      <c r="C12" s="453">
        <f>'1'!C15</f>
        <v>0</v>
      </c>
      <c r="D12" s="377">
        <f>'1'!D15</f>
        <v>0</v>
      </c>
      <c r="E12" s="382">
        <f>'1'!E15</f>
        <v>0</v>
      </c>
      <c r="F12" s="383">
        <f>'1'!F15</f>
        <v>0</v>
      </c>
      <c r="G12" s="662" t="str">
        <f>(IF('1'!T15="","",'1'!T15))</f>
        <v/>
      </c>
      <c r="H12" s="663" t="str">
        <f>(IF('1'!U15="","",'1'!U15))</f>
        <v/>
      </c>
      <c r="I12" s="663" t="str">
        <f>(IF('1'!V15="","",'1'!V15))</f>
        <v/>
      </c>
      <c r="J12" s="663" t="str">
        <f>(IF('2.1'!P15="","",'2.1'!P15))</f>
        <v/>
      </c>
      <c r="K12" s="663" t="str">
        <f>(IF('2.2'!T15="","",'2.2'!T15))</f>
        <v/>
      </c>
      <c r="L12" s="663" t="str">
        <f>(IF('3'!Q15="","",'3'!Q15))</f>
        <v/>
      </c>
      <c r="M12" s="663" t="str">
        <f>(IF('4(a)'!L15="","",'4(a)'!L15))</f>
        <v/>
      </c>
      <c r="N12" s="664" t="str">
        <f>(IF('4(b)'!P15="","",'4(b)'!P15))</f>
        <v/>
      </c>
      <c r="O12" s="129"/>
      <c r="P12" s="126"/>
      <c r="Q12" s="126"/>
      <c r="R12" s="126"/>
      <c r="S12" s="130"/>
      <c r="T12" s="42"/>
    </row>
    <row r="13" spans="2:20" ht="13.5" customHeight="1">
      <c r="B13" s="509">
        <v>10</v>
      </c>
      <c r="C13" s="453">
        <f>'1'!C16</f>
        <v>0</v>
      </c>
      <c r="D13" s="377">
        <f>'1'!D16</f>
        <v>0</v>
      </c>
      <c r="E13" s="382">
        <f>'1'!E16</f>
        <v>0</v>
      </c>
      <c r="F13" s="383">
        <f>'1'!F16</f>
        <v>0</v>
      </c>
      <c r="G13" s="662" t="str">
        <f>(IF('1'!T16="","",'1'!T16))</f>
        <v/>
      </c>
      <c r="H13" s="663" t="str">
        <f>(IF('1'!U16="","",'1'!U16))</f>
        <v/>
      </c>
      <c r="I13" s="663" t="str">
        <f>(IF('1'!V16="","",'1'!V16))</f>
        <v/>
      </c>
      <c r="J13" s="663" t="str">
        <f>(IF('2.1'!P16="","",'2.1'!P16))</f>
        <v/>
      </c>
      <c r="K13" s="663" t="str">
        <f>(IF('2.2'!T16="","",'2.2'!T16))</f>
        <v/>
      </c>
      <c r="L13" s="663" t="str">
        <f>(IF('3'!Q16="","",'3'!Q16))</f>
        <v/>
      </c>
      <c r="M13" s="663" t="str">
        <f>(IF('4(a)'!L16="","",'4(a)'!L16))</f>
        <v/>
      </c>
      <c r="N13" s="664" t="str">
        <f>(IF('4(b)'!P16="","",'4(b)'!P16))</f>
        <v/>
      </c>
      <c r="O13" s="129"/>
      <c r="P13" s="126"/>
      <c r="Q13" s="126"/>
      <c r="R13" s="126"/>
      <c r="S13" s="130"/>
      <c r="T13" s="42"/>
    </row>
    <row r="14" spans="2:20" ht="13.5" customHeight="1">
      <c r="B14" s="509">
        <v>11</v>
      </c>
      <c r="C14" s="453">
        <f>'1'!C17</f>
        <v>0</v>
      </c>
      <c r="D14" s="377">
        <f>'1'!D17</f>
        <v>0</v>
      </c>
      <c r="E14" s="382">
        <f>'1'!E17</f>
        <v>0</v>
      </c>
      <c r="F14" s="383">
        <f>'1'!F17</f>
        <v>0</v>
      </c>
      <c r="G14" s="662" t="str">
        <f>(IF('1'!T17="","",'1'!T17))</f>
        <v/>
      </c>
      <c r="H14" s="663" t="str">
        <f>(IF('1'!U17="","",'1'!U17))</f>
        <v/>
      </c>
      <c r="I14" s="663" t="str">
        <f>(IF('1'!V17="","",'1'!V17))</f>
        <v/>
      </c>
      <c r="J14" s="663" t="str">
        <f>(IF('2.1'!P17="","",'2.1'!P17))</f>
        <v/>
      </c>
      <c r="K14" s="663" t="str">
        <f>(IF('2.2'!T17="","",'2.2'!T17))</f>
        <v/>
      </c>
      <c r="L14" s="663" t="str">
        <f>(IF('3'!Q17="","",'3'!Q17))</f>
        <v/>
      </c>
      <c r="M14" s="663" t="str">
        <f>(IF('4(a)'!L17="","",'4(a)'!L17))</f>
        <v/>
      </c>
      <c r="N14" s="664" t="str">
        <f>(IF('4(b)'!P17="","",'4(b)'!P17))</f>
        <v/>
      </c>
      <c r="O14" s="129"/>
      <c r="P14" s="126"/>
      <c r="Q14" s="126"/>
      <c r="R14" s="126"/>
      <c r="S14" s="130"/>
      <c r="T14" s="42"/>
    </row>
    <row r="15" spans="2:20" ht="13.5" customHeight="1">
      <c r="B15" s="509">
        <v>12</v>
      </c>
      <c r="C15" s="453">
        <f>'1'!C18</f>
        <v>0</v>
      </c>
      <c r="D15" s="377">
        <f>'1'!D18</f>
        <v>0</v>
      </c>
      <c r="E15" s="382">
        <f>'1'!E18</f>
        <v>0</v>
      </c>
      <c r="F15" s="383">
        <f>'1'!F18</f>
        <v>0</v>
      </c>
      <c r="G15" s="662" t="str">
        <f>(IF('1'!T18="","",'1'!T18))</f>
        <v/>
      </c>
      <c r="H15" s="663" t="str">
        <f>(IF('1'!U18="","",'1'!U18))</f>
        <v/>
      </c>
      <c r="I15" s="663" t="str">
        <f>(IF('1'!V18="","",'1'!V18))</f>
        <v/>
      </c>
      <c r="J15" s="663" t="str">
        <f>(IF('2.1'!P18="","",'2.1'!P18))</f>
        <v/>
      </c>
      <c r="K15" s="663" t="str">
        <f>(IF('2.2'!T18="","",'2.2'!T18))</f>
        <v/>
      </c>
      <c r="L15" s="663" t="str">
        <f>(IF('3'!Q18="","",'3'!Q18))</f>
        <v/>
      </c>
      <c r="M15" s="663" t="str">
        <f>(IF('4(a)'!L18="","",'4(a)'!L18))</f>
        <v/>
      </c>
      <c r="N15" s="664" t="str">
        <f>(IF('4(b)'!P18="","",'4(b)'!P18))</f>
        <v/>
      </c>
      <c r="O15" s="129"/>
      <c r="P15" s="126"/>
      <c r="Q15" s="126"/>
      <c r="R15" s="126"/>
      <c r="S15" s="130"/>
      <c r="T15" s="42"/>
    </row>
    <row r="16" spans="2:20" ht="13.5" customHeight="1">
      <c r="B16" s="509">
        <v>13</v>
      </c>
      <c r="C16" s="453">
        <f>'1'!C19</f>
        <v>0</v>
      </c>
      <c r="D16" s="377">
        <f>'1'!D19</f>
        <v>0</v>
      </c>
      <c r="E16" s="382">
        <f>'1'!E19</f>
        <v>0</v>
      </c>
      <c r="F16" s="383">
        <f>'1'!F19</f>
        <v>0</v>
      </c>
      <c r="G16" s="662" t="str">
        <f>(IF('1'!T19="","",'1'!T19))</f>
        <v/>
      </c>
      <c r="H16" s="663" t="str">
        <f>(IF('1'!U19="","",'1'!U19))</f>
        <v/>
      </c>
      <c r="I16" s="663" t="str">
        <f>(IF('1'!V19="","",'1'!V19))</f>
        <v/>
      </c>
      <c r="J16" s="663" t="str">
        <f>(IF('2.1'!P19="","",'2.1'!P19))</f>
        <v/>
      </c>
      <c r="K16" s="663" t="str">
        <f>(IF('2.2'!T19="","",'2.2'!T19))</f>
        <v/>
      </c>
      <c r="L16" s="663" t="str">
        <f>(IF('3'!Q19="","",'3'!Q19))</f>
        <v/>
      </c>
      <c r="M16" s="663" t="str">
        <f>(IF('4(a)'!L19="","",'4(a)'!L19))</f>
        <v/>
      </c>
      <c r="N16" s="664" t="str">
        <f>(IF('4(b)'!P19="","",'4(b)'!P19))</f>
        <v/>
      </c>
      <c r="O16" s="129"/>
      <c r="P16" s="126"/>
      <c r="Q16" s="126"/>
      <c r="R16" s="126"/>
      <c r="S16" s="130"/>
      <c r="T16" s="42"/>
    </row>
    <row r="17" spans="2:20" ht="13.5" customHeight="1">
      <c r="B17" s="509">
        <v>14</v>
      </c>
      <c r="C17" s="453">
        <f>'1'!C20</f>
        <v>0</v>
      </c>
      <c r="D17" s="377">
        <f>'1'!D20</f>
        <v>0</v>
      </c>
      <c r="E17" s="382">
        <f>'1'!E20</f>
        <v>0</v>
      </c>
      <c r="F17" s="383">
        <f>'1'!F20</f>
        <v>0</v>
      </c>
      <c r="G17" s="662" t="str">
        <f>(IF('1'!T20="","",'1'!T20))</f>
        <v/>
      </c>
      <c r="H17" s="663" t="str">
        <f>(IF('1'!U20="","",'1'!U20))</f>
        <v/>
      </c>
      <c r="I17" s="663" t="str">
        <f>(IF('1'!V20="","",'1'!V20))</f>
        <v/>
      </c>
      <c r="J17" s="663" t="str">
        <f>(IF('2.1'!P20="","",'2.1'!P20))</f>
        <v/>
      </c>
      <c r="K17" s="663" t="str">
        <f>(IF('2.2'!T20="","",'2.2'!T20))</f>
        <v/>
      </c>
      <c r="L17" s="663" t="str">
        <f>(IF('3'!Q20="","",'3'!Q20))</f>
        <v/>
      </c>
      <c r="M17" s="663" t="str">
        <f>(IF('4(a)'!L20="","",'4(a)'!L20))</f>
        <v/>
      </c>
      <c r="N17" s="664" t="str">
        <f>(IF('4(b)'!P20="","",'4(b)'!P20))</f>
        <v/>
      </c>
      <c r="O17" s="129"/>
      <c r="P17" s="126"/>
      <c r="Q17" s="126"/>
      <c r="R17" s="126"/>
      <c r="S17" s="130"/>
      <c r="T17" s="42"/>
    </row>
    <row r="18" spans="2:20" ht="13.5" customHeight="1">
      <c r="B18" s="509">
        <v>15</v>
      </c>
      <c r="C18" s="453">
        <f>'1'!C21</f>
        <v>0</v>
      </c>
      <c r="D18" s="377">
        <f>'1'!D21</f>
        <v>0</v>
      </c>
      <c r="E18" s="382">
        <f>'1'!E21</f>
        <v>0</v>
      </c>
      <c r="F18" s="383">
        <f>'1'!F21</f>
        <v>0</v>
      </c>
      <c r="G18" s="662" t="str">
        <f>(IF('1'!T21="","",'1'!T21))</f>
        <v/>
      </c>
      <c r="H18" s="663" t="str">
        <f>(IF('1'!U21="","",'1'!U21))</f>
        <v/>
      </c>
      <c r="I18" s="663" t="str">
        <f>(IF('1'!V21="","",'1'!V21))</f>
        <v/>
      </c>
      <c r="J18" s="663" t="str">
        <f>(IF('2.1'!P21="","",'2.1'!P21))</f>
        <v/>
      </c>
      <c r="K18" s="663" t="str">
        <f>(IF('2.2'!T21="","",'2.2'!T21))</f>
        <v/>
      </c>
      <c r="L18" s="663" t="str">
        <f>(IF('3'!Q21="","",'3'!Q21))</f>
        <v/>
      </c>
      <c r="M18" s="663" t="str">
        <f>(IF('4(a)'!L21="","",'4(a)'!L21))</f>
        <v/>
      </c>
      <c r="N18" s="664" t="str">
        <f>(IF('4(b)'!P21="","",'4(b)'!P21))</f>
        <v/>
      </c>
      <c r="O18" s="129"/>
      <c r="P18" s="126"/>
      <c r="Q18" s="126"/>
      <c r="R18" s="126"/>
      <c r="S18" s="130"/>
      <c r="T18" s="42"/>
    </row>
    <row r="19" spans="2:20" ht="13.5" customHeight="1">
      <c r="B19" s="509">
        <v>16</v>
      </c>
      <c r="C19" s="453">
        <f>'1'!C22</f>
        <v>0</v>
      </c>
      <c r="D19" s="377">
        <f>'1'!D22</f>
        <v>0</v>
      </c>
      <c r="E19" s="382">
        <f>'1'!E22</f>
        <v>0</v>
      </c>
      <c r="F19" s="383">
        <f>'1'!F22</f>
        <v>0</v>
      </c>
      <c r="G19" s="662" t="str">
        <f>(IF('1'!T22="","",'1'!T22))</f>
        <v/>
      </c>
      <c r="H19" s="663" t="str">
        <f>(IF('1'!U22="","",'1'!U22))</f>
        <v/>
      </c>
      <c r="I19" s="663" t="str">
        <f>(IF('1'!V22="","",'1'!V22))</f>
        <v/>
      </c>
      <c r="J19" s="663" t="str">
        <f>(IF('2.1'!P22="","",'2.1'!P22))</f>
        <v/>
      </c>
      <c r="K19" s="663" t="str">
        <f>(IF('2.2'!T22="","",'2.2'!T22))</f>
        <v/>
      </c>
      <c r="L19" s="663" t="str">
        <f>(IF('3'!Q22="","",'3'!Q22))</f>
        <v/>
      </c>
      <c r="M19" s="663" t="str">
        <f>(IF('4(a)'!L22="","",'4(a)'!L22))</f>
        <v/>
      </c>
      <c r="N19" s="664" t="str">
        <f>(IF('4(b)'!P22="","",'4(b)'!P22))</f>
        <v/>
      </c>
      <c r="O19" s="129"/>
      <c r="P19" s="126"/>
      <c r="Q19" s="126"/>
      <c r="R19" s="126"/>
      <c r="S19" s="130"/>
      <c r="T19" s="42"/>
    </row>
    <row r="20" spans="2:20" ht="13.5" customHeight="1">
      <c r="B20" s="509">
        <v>17</v>
      </c>
      <c r="C20" s="453">
        <f>'1'!C23</f>
        <v>0</v>
      </c>
      <c r="D20" s="377">
        <f>'1'!D23</f>
        <v>0</v>
      </c>
      <c r="E20" s="382">
        <f>'1'!E23</f>
        <v>0</v>
      </c>
      <c r="F20" s="383">
        <f>'1'!F23</f>
        <v>0</v>
      </c>
      <c r="G20" s="662" t="str">
        <f>(IF('1'!T23="","",'1'!T23))</f>
        <v/>
      </c>
      <c r="H20" s="663" t="str">
        <f>(IF('1'!U23="","",'1'!U23))</f>
        <v/>
      </c>
      <c r="I20" s="663" t="str">
        <f>(IF('1'!V23="","",'1'!V23))</f>
        <v/>
      </c>
      <c r="J20" s="663" t="str">
        <f>(IF('2.1'!P23="","",'2.1'!P23))</f>
        <v/>
      </c>
      <c r="K20" s="663" t="str">
        <f>(IF('2.2'!T23="","",'2.2'!T23))</f>
        <v/>
      </c>
      <c r="L20" s="663" t="str">
        <f>(IF('3'!Q23="","",'3'!Q23))</f>
        <v/>
      </c>
      <c r="M20" s="663" t="str">
        <f>(IF('4(a)'!L23="","",'4(a)'!L23))</f>
        <v/>
      </c>
      <c r="N20" s="664" t="str">
        <f>(IF('4(b)'!P23="","",'4(b)'!P23))</f>
        <v/>
      </c>
      <c r="O20" s="129"/>
      <c r="P20" s="126"/>
      <c r="Q20" s="126"/>
      <c r="R20" s="126"/>
      <c r="S20" s="130"/>
      <c r="T20" s="42"/>
    </row>
    <row r="21" spans="2:20" ht="13.5" customHeight="1">
      <c r="B21" s="509">
        <v>18</v>
      </c>
      <c r="C21" s="453">
        <f>'1'!C24</f>
        <v>0</v>
      </c>
      <c r="D21" s="377">
        <f>'1'!D24</f>
        <v>0</v>
      </c>
      <c r="E21" s="382">
        <f>'1'!E24</f>
        <v>0</v>
      </c>
      <c r="F21" s="383">
        <f>'1'!F24</f>
        <v>0</v>
      </c>
      <c r="G21" s="662" t="str">
        <f>(IF('1'!T24="","",'1'!T24))</f>
        <v/>
      </c>
      <c r="H21" s="663" t="str">
        <f>(IF('1'!U24="","",'1'!U24))</f>
        <v/>
      </c>
      <c r="I21" s="663" t="str">
        <f>(IF('1'!V24="","",'1'!V24))</f>
        <v/>
      </c>
      <c r="J21" s="663" t="str">
        <f>(IF('2.1'!P24="","",'2.1'!P24))</f>
        <v/>
      </c>
      <c r="K21" s="663" t="str">
        <f>(IF('2.2'!T24="","",'2.2'!T24))</f>
        <v/>
      </c>
      <c r="L21" s="663" t="str">
        <f>(IF('3'!Q24="","",'3'!Q24))</f>
        <v/>
      </c>
      <c r="M21" s="663" t="str">
        <f>(IF('4(a)'!L24="","",'4(a)'!L24))</f>
        <v/>
      </c>
      <c r="N21" s="664" t="str">
        <f>(IF('4(b)'!P24="","",'4(b)'!P24))</f>
        <v/>
      </c>
      <c r="O21" s="129"/>
      <c r="P21" s="126"/>
      <c r="Q21" s="126"/>
      <c r="R21" s="126"/>
      <c r="S21" s="130"/>
      <c r="T21" s="42"/>
    </row>
    <row r="22" spans="2:20" ht="13.5" customHeight="1">
      <c r="B22" s="509">
        <v>19</v>
      </c>
      <c r="C22" s="453">
        <f>'1'!C25</f>
        <v>0</v>
      </c>
      <c r="D22" s="377">
        <f>'1'!D25</f>
        <v>0</v>
      </c>
      <c r="E22" s="382">
        <f>'1'!E25</f>
        <v>0</v>
      </c>
      <c r="F22" s="383">
        <f>'1'!F25</f>
        <v>0</v>
      </c>
      <c r="G22" s="662" t="str">
        <f>(IF('1'!T25="","",'1'!T25))</f>
        <v/>
      </c>
      <c r="H22" s="663" t="str">
        <f>(IF('1'!U25="","",'1'!U25))</f>
        <v/>
      </c>
      <c r="I22" s="663" t="str">
        <f>(IF('1'!V25="","",'1'!V25))</f>
        <v/>
      </c>
      <c r="J22" s="663" t="str">
        <f>(IF('2.1'!P25="","",'2.1'!P25))</f>
        <v/>
      </c>
      <c r="K22" s="663" t="str">
        <f>(IF('2.2'!T25="","",'2.2'!T25))</f>
        <v/>
      </c>
      <c r="L22" s="663" t="str">
        <f>(IF('3'!Q25="","",'3'!Q25))</f>
        <v/>
      </c>
      <c r="M22" s="663" t="str">
        <f>(IF('4(a)'!L25="","",'4(a)'!L25))</f>
        <v/>
      </c>
      <c r="N22" s="664" t="str">
        <f>(IF('4(b)'!P25="","",'4(b)'!P25))</f>
        <v/>
      </c>
      <c r="O22" s="129"/>
      <c r="P22" s="126"/>
      <c r="Q22" s="126"/>
      <c r="R22" s="126"/>
      <c r="S22" s="130"/>
      <c r="T22" s="42"/>
    </row>
    <row r="23" spans="2:20" ht="13.5" customHeight="1" thickBot="1">
      <c r="B23" s="369">
        <v>20</v>
      </c>
      <c r="C23" s="621">
        <f>'1'!C26</f>
        <v>0</v>
      </c>
      <c r="D23" s="384">
        <f>'1'!D26</f>
        <v>0</v>
      </c>
      <c r="E23" s="385">
        <f>'1'!E26</f>
        <v>0</v>
      </c>
      <c r="F23" s="386">
        <f>'1'!F26</f>
        <v>0</v>
      </c>
      <c r="G23" s="665" t="str">
        <f>(IF('1'!T26="","",'1'!T26))</f>
        <v/>
      </c>
      <c r="H23" s="666" t="str">
        <f>(IF('1'!U26="","",'1'!U26))</f>
        <v/>
      </c>
      <c r="I23" s="666" t="str">
        <f>(IF('1'!V26="","",'1'!V26))</f>
        <v/>
      </c>
      <c r="J23" s="666" t="str">
        <f>(IF('2.1'!P26="","",'2.1'!P26))</f>
        <v/>
      </c>
      <c r="K23" s="666" t="str">
        <f>(IF('2.2'!T26="","",'2.2'!T26))</f>
        <v/>
      </c>
      <c r="L23" s="667" t="str">
        <f>(IF('3'!Q26="","",'3'!Q26))</f>
        <v/>
      </c>
      <c r="M23" s="667" t="str">
        <f>(IF('4(a)'!L26="","",'4(a)'!L26))</f>
        <v/>
      </c>
      <c r="N23" s="668" t="str">
        <f>(IF('4(b)'!P26="","",'4(b)'!P26))</f>
        <v/>
      </c>
      <c r="O23" s="129"/>
      <c r="P23" s="126"/>
      <c r="Q23" s="126"/>
      <c r="R23" s="126"/>
      <c r="S23" s="130"/>
      <c r="T23" s="319"/>
    </row>
    <row r="24" spans="2:20" ht="13.5" customHeight="1">
      <c r="H24" s="733" t="s">
        <v>15</v>
      </c>
      <c r="I24" s="734"/>
      <c r="J24" s="808"/>
      <c r="K24" s="669" t="str">
        <f>'2.2'!M28</f>
        <v>s</v>
      </c>
      <c r="L24" s="670" t="str">
        <f>'3'!M28</f>
        <v>s</v>
      </c>
      <c r="M24" s="944" t="s">
        <v>769</v>
      </c>
      <c r="N24" s="734"/>
      <c r="O24" s="735"/>
      <c r="T24" s="531"/>
    </row>
    <row r="25" spans="2:20" ht="13.5" customHeight="1">
      <c r="H25" s="969" t="s">
        <v>766</v>
      </c>
      <c r="I25" s="946"/>
      <c r="J25" s="804"/>
      <c r="K25" s="671" t="str">
        <f>'2.2'!M29</f>
        <v/>
      </c>
      <c r="L25" s="672" t="str">
        <f>'3'!M29</f>
        <v/>
      </c>
      <c r="M25" s="945" t="s">
        <v>770</v>
      </c>
      <c r="N25" s="946"/>
      <c r="O25" s="947"/>
      <c r="T25" s="532"/>
    </row>
    <row r="26" spans="2:20" ht="13.5" customHeight="1">
      <c r="H26" s="969" t="s">
        <v>767</v>
      </c>
      <c r="I26" s="946"/>
      <c r="J26" s="804"/>
      <c r="K26" s="671" t="str">
        <f>'2.2'!M30</f>
        <v/>
      </c>
      <c r="L26" s="672" t="str">
        <f>'3'!M30</f>
        <v/>
      </c>
      <c r="M26" s="945" t="s">
        <v>771</v>
      </c>
      <c r="N26" s="946"/>
      <c r="O26" s="947"/>
      <c r="T26" s="532"/>
    </row>
    <row r="27" spans="2:20" ht="13.5" customHeight="1">
      <c r="H27" s="969" t="s">
        <v>768</v>
      </c>
      <c r="I27" s="946"/>
      <c r="J27" s="804"/>
      <c r="K27" s="671" t="str">
        <f>'2.2'!M31</f>
        <v/>
      </c>
      <c r="L27" s="672" t="str">
        <f>'3'!M31</f>
        <v/>
      </c>
      <c r="M27" s="945" t="s">
        <v>772</v>
      </c>
      <c r="N27" s="946"/>
      <c r="O27" s="947"/>
      <c r="T27" s="532"/>
    </row>
    <row r="28" spans="2:20" ht="13.5" customHeight="1" thickBot="1">
      <c r="H28" s="970" t="str">
        <f>'2.2'!I32</f>
        <v>unassessed</v>
      </c>
      <c r="I28" s="949"/>
      <c r="J28" s="971"/>
      <c r="K28" s="673" t="str">
        <f>'2.2'!M32</f>
        <v/>
      </c>
      <c r="L28" s="674" t="str">
        <f>'3'!M32</f>
        <v/>
      </c>
      <c r="M28" s="948" t="str">
        <f>'3'!I32</f>
        <v>unassessed</v>
      </c>
      <c r="N28" s="949"/>
      <c r="O28" s="950"/>
      <c r="T28" s="533"/>
    </row>
    <row r="29" spans="2:20" ht="13.5" customHeight="1" thickBot="1"/>
    <row r="30" spans="2:20" ht="13.5" customHeight="1">
      <c r="B30" s="960" t="str">
        <f>IF(Info!$H$2='S+L'!$B$1,'S+L'!$B$29,'S+L'!$C$29)</f>
        <v>A safety data sheet of the final lubricant is attached to the application form:</v>
      </c>
      <c r="C30" s="961"/>
      <c r="D30" s="961"/>
      <c r="E30" s="961"/>
      <c r="F30" s="961"/>
      <c r="G30" s="962"/>
      <c r="H30" s="951" t="s">
        <v>211</v>
      </c>
      <c r="I30" s="952"/>
      <c r="J30" s="952"/>
      <c r="K30" s="953"/>
    </row>
    <row r="31" spans="2:20" ht="13.5" customHeight="1">
      <c r="B31" s="963" t="str">
        <f>IF(Info!$H$2='S+L'!$B$1,'S+L'!$B$31,'S+L'!$C$31)</f>
        <v>Safety data sheets of the components of the final lubricant are attached to the application form:</v>
      </c>
      <c r="C31" s="964"/>
      <c r="D31" s="964"/>
      <c r="E31" s="964"/>
      <c r="F31" s="964"/>
      <c r="G31" s="965"/>
      <c r="H31" s="954" t="s">
        <v>211</v>
      </c>
      <c r="I31" s="955"/>
      <c r="J31" s="955"/>
      <c r="K31" s="956"/>
    </row>
    <row r="32" spans="2:20" ht="13.5" customHeight="1" thickBot="1">
      <c r="B32" s="966" t="str">
        <f>IF(Info!$H$2='S+L'!$B$1,'S+L'!$B$32,'S+L'!$C$32)</f>
        <v>The lubricant is not classified with any H-statements included in table 1 (see Criterion 1(a)):</v>
      </c>
      <c r="C32" s="967"/>
      <c r="D32" s="967"/>
      <c r="E32" s="967"/>
      <c r="F32" s="967"/>
      <c r="G32" s="968"/>
      <c r="H32" s="957" t="s">
        <v>211</v>
      </c>
      <c r="I32" s="958"/>
      <c r="J32" s="958"/>
      <c r="K32" s="959"/>
    </row>
    <row r="33" spans="5:5" ht="13.5" customHeight="1">
      <c r="E33" s="45"/>
    </row>
    <row r="34" spans="5:5" ht="13.5" customHeight="1">
      <c r="E34" s="45"/>
    </row>
  </sheetData>
  <sheetProtection password="CCE3" sheet="1" objects="1" scenarios="1" selectLockedCells="1"/>
  <mergeCells count="17">
    <mergeCell ref="C4:D4"/>
    <mergeCell ref="H30:K30"/>
    <mergeCell ref="H31:K31"/>
    <mergeCell ref="H32:K32"/>
    <mergeCell ref="B30:G30"/>
    <mergeCell ref="B31:G31"/>
    <mergeCell ref="B32:G32"/>
    <mergeCell ref="H24:J24"/>
    <mergeCell ref="H25:J25"/>
    <mergeCell ref="H26:J26"/>
    <mergeCell ref="H27:J27"/>
    <mergeCell ref="H28:J28"/>
    <mergeCell ref="M24:O24"/>
    <mergeCell ref="M25:O25"/>
    <mergeCell ref="M26:O26"/>
    <mergeCell ref="M27:O27"/>
    <mergeCell ref="M28:O28"/>
  </mergeCells>
  <phoneticPr fontId="2" type="noConversion"/>
  <conditionalFormatting sqref="G29:J29 K24:K28 L24:L29 G1:S23 G33:S1048576 L30:Q32 H30 G24:G28 M29:S29 P24:S28">
    <cfRule type="cellIs" dxfId="7" priority="5" stopIfTrue="1" operator="equal">
      <formula>"a"</formula>
    </cfRule>
    <cfRule type="cellIs" dxfId="6" priority="6" stopIfTrue="1" operator="equal">
      <formula>"r"</formula>
    </cfRule>
  </conditionalFormatting>
  <conditionalFormatting sqref="H31">
    <cfRule type="cellIs" dxfId="5" priority="3" stopIfTrue="1" operator="equal">
      <formula>"a"</formula>
    </cfRule>
    <cfRule type="cellIs" dxfId="4" priority="4" stopIfTrue="1" operator="equal">
      <formula>"r"</formula>
    </cfRule>
  </conditionalFormatting>
  <conditionalFormatting sqref="H32">
    <cfRule type="cellIs" dxfId="3" priority="1" stopIfTrue="1" operator="equal">
      <formula>"a"</formula>
    </cfRule>
    <cfRule type="cellIs" dxfId="2" priority="2" stopIfTrue="1" operator="equal">
      <formula>"r"</formula>
    </cfRule>
  </conditionalFormatting>
  <pageMargins left="0.78740157480314965" right="0.78740157480314965" top="0.98425196850393704" bottom="0.98425196850393704" header="0.51181102362204722" footer="0.51181102362204722"/>
  <pageSetup paperSize="9" scale="61" orientation="landscape" r:id="rId1"/>
  <headerFooter alignWithMargins="0">
    <oddHeader>&amp;CApplication form for the EU Ecolabel 027 for Lubricants</oddHeader>
    <oddFooter>&amp;L&amp;A&amp;C18&amp;R&amp;D</oddFooter>
  </headerFooter>
  <drawing r:id="rId2"/>
  <legacyDrawing r:id="rId3"/>
  <controls>
    <mc:AlternateContent xmlns:mc="http://schemas.openxmlformats.org/markup-compatibility/2006">
      <mc:Choice Requires="x14">
        <control shapeId="71702" r:id="rId4" name="CheckBox18">
          <controlPr autoLine="0" r:id="rId5">
            <anchor moveWithCells="1" sizeWithCells="1">
              <from>
                <xdr:col>10</xdr:col>
                <xdr:colOff>114300</xdr:colOff>
                <xdr:row>31</xdr:row>
                <xdr:rowOff>28575</xdr:rowOff>
              </from>
              <to>
                <xdr:col>10</xdr:col>
                <xdr:colOff>247650</xdr:colOff>
                <xdr:row>31</xdr:row>
                <xdr:rowOff>152400</xdr:rowOff>
              </to>
            </anchor>
          </controlPr>
        </control>
      </mc:Choice>
      <mc:Fallback>
        <control shapeId="71702" r:id="rId4" name="CheckBox18"/>
      </mc:Fallback>
    </mc:AlternateContent>
    <mc:AlternateContent xmlns:mc="http://schemas.openxmlformats.org/markup-compatibility/2006">
      <mc:Choice Requires="x14">
        <control shapeId="71701" r:id="rId6" name="CheckBox17">
          <controlPr autoLine="0" autoPict="0" r:id="rId7">
            <anchor moveWithCells="1" sizeWithCells="1">
              <from>
                <xdr:col>8</xdr:col>
                <xdr:colOff>0</xdr:colOff>
                <xdr:row>31</xdr:row>
                <xdr:rowOff>28575</xdr:rowOff>
              </from>
              <to>
                <xdr:col>8</xdr:col>
                <xdr:colOff>0</xdr:colOff>
                <xdr:row>31</xdr:row>
                <xdr:rowOff>152400</xdr:rowOff>
              </to>
            </anchor>
          </controlPr>
        </control>
      </mc:Choice>
      <mc:Fallback>
        <control shapeId="71701" r:id="rId6" name="CheckBox17"/>
      </mc:Fallback>
    </mc:AlternateContent>
    <mc:AlternateContent xmlns:mc="http://schemas.openxmlformats.org/markup-compatibility/2006">
      <mc:Choice Requires="x14">
        <control shapeId="71699" r:id="rId8" name="CheckBox15">
          <controlPr autoLine="0" autoPict="0" r:id="rId7">
            <anchor moveWithCells="1" sizeWithCells="1">
              <from>
                <xdr:col>8</xdr:col>
                <xdr:colOff>0</xdr:colOff>
                <xdr:row>31</xdr:row>
                <xdr:rowOff>28575</xdr:rowOff>
              </from>
              <to>
                <xdr:col>8</xdr:col>
                <xdr:colOff>0</xdr:colOff>
                <xdr:row>31</xdr:row>
                <xdr:rowOff>152400</xdr:rowOff>
              </to>
            </anchor>
          </controlPr>
        </control>
      </mc:Choice>
      <mc:Fallback>
        <control shapeId="71699" r:id="rId8" name="CheckBox15"/>
      </mc:Fallback>
    </mc:AlternateContent>
    <mc:AlternateContent xmlns:mc="http://schemas.openxmlformats.org/markup-compatibility/2006">
      <mc:Choice Requires="x14">
        <control shapeId="71698" r:id="rId9" name="CheckBox14">
          <controlPr autoLine="0" r:id="rId5">
            <anchor moveWithCells="1" sizeWithCells="1">
              <from>
                <xdr:col>10</xdr:col>
                <xdr:colOff>114300</xdr:colOff>
                <xdr:row>30</xdr:row>
                <xdr:rowOff>28575</xdr:rowOff>
              </from>
              <to>
                <xdr:col>10</xdr:col>
                <xdr:colOff>247650</xdr:colOff>
                <xdr:row>30</xdr:row>
                <xdr:rowOff>152400</xdr:rowOff>
              </to>
            </anchor>
          </controlPr>
        </control>
      </mc:Choice>
      <mc:Fallback>
        <control shapeId="71698" r:id="rId9" name="CheckBox14"/>
      </mc:Fallback>
    </mc:AlternateContent>
    <mc:AlternateContent xmlns:mc="http://schemas.openxmlformats.org/markup-compatibility/2006">
      <mc:Choice Requires="x14">
        <control shapeId="71697" r:id="rId10" name="CheckBox13">
          <controlPr autoLine="0" autoPict="0" r:id="rId7">
            <anchor moveWithCells="1" sizeWithCells="1">
              <from>
                <xdr:col>8</xdr:col>
                <xdr:colOff>0</xdr:colOff>
                <xdr:row>30</xdr:row>
                <xdr:rowOff>28575</xdr:rowOff>
              </from>
              <to>
                <xdr:col>8</xdr:col>
                <xdr:colOff>0</xdr:colOff>
                <xdr:row>30</xdr:row>
                <xdr:rowOff>152400</xdr:rowOff>
              </to>
            </anchor>
          </controlPr>
        </control>
      </mc:Choice>
      <mc:Fallback>
        <control shapeId="71697" r:id="rId10" name="CheckBox13"/>
      </mc:Fallback>
    </mc:AlternateContent>
    <mc:AlternateContent xmlns:mc="http://schemas.openxmlformats.org/markup-compatibility/2006">
      <mc:Choice Requires="x14">
        <control shapeId="71695" r:id="rId11" name="CheckBox11">
          <controlPr autoLine="0" autoPict="0" r:id="rId7">
            <anchor moveWithCells="1" sizeWithCells="1">
              <from>
                <xdr:col>8</xdr:col>
                <xdr:colOff>0</xdr:colOff>
                <xdr:row>30</xdr:row>
                <xdr:rowOff>28575</xdr:rowOff>
              </from>
              <to>
                <xdr:col>8</xdr:col>
                <xdr:colOff>0</xdr:colOff>
                <xdr:row>30</xdr:row>
                <xdr:rowOff>152400</xdr:rowOff>
              </to>
            </anchor>
          </controlPr>
        </control>
      </mc:Choice>
      <mc:Fallback>
        <control shapeId="71695" r:id="rId11" name="CheckBox11"/>
      </mc:Fallback>
    </mc:AlternateContent>
    <mc:AlternateContent xmlns:mc="http://schemas.openxmlformats.org/markup-compatibility/2006">
      <mc:Choice Requires="x14">
        <control shapeId="71694" r:id="rId12" name="CheckBox10">
          <controlPr autoLine="0" r:id="rId5">
            <anchor moveWithCells="1" sizeWithCells="1">
              <from>
                <xdr:col>10</xdr:col>
                <xdr:colOff>114300</xdr:colOff>
                <xdr:row>29</xdr:row>
                <xdr:rowOff>28575</xdr:rowOff>
              </from>
              <to>
                <xdr:col>10</xdr:col>
                <xdr:colOff>247650</xdr:colOff>
                <xdr:row>29</xdr:row>
                <xdr:rowOff>152400</xdr:rowOff>
              </to>
            </anchor>
          </controlPr>
        </control>
      </mc:Choice>
      <mc:Fallback>
        <control shapeId="71694" r:id="rId12" name="CheckBox10"/>
      </mc:Fallback>
    </mc:AlternateContent>
    <mc:AlternateContent xmlns:mc="http://schemas.openxmlformats.org/markup-compatibility/2006">
      <mc:Choice Requires="x14">
        <control shapeId="71693" r:id="rId13" name="CheckBox9">
          <controlPr autoLine="0" autoPict="0" r:id="rId7">
            <anchor moveWithCells="1" sizeWithCells="1">
              <from>
                <xdr:col>8</xdr:col>
                <xdr:colOff>0</xdr:colOff>
                <xdr:row>31</xdr:row>
                <xdr:rowOff>28575</xdr:rowOff>
              </from>
              <to>
                <xdr:col>8</xdr:col>
                <xdr:colOff>0</xdr:colOff>
                <xdr:row>31</xdr:row>
                <xdr:rowOff>152400</xdr:rowOff>
              </to>
            </anchor>
          </controlPr>
        </control>
      </mc:Choice>
      <mc:Fallback>
        <control shapeId="71693" r:id="rId13" name="CheckBox9"/>
      </mc:Fallback>
    </mc:AlternateContent>
    <mc:AlternateContent xmlns:mc="http://schemas.openxmlformats.org/markup-compatibility/2006">
      <mc:Choice Requires="x14">
        <control shapeId="71692" r:id="rId14" name="CheckBox8">
          <controlPr autoLine="0" r:id="rId5">
            <anchor moveWithCells="1" sizeWithCells="1">
              <from>
                <xdr:col>7</xdr:col>
                <xdr:colOff>38100</xdr:colOff>
                <xdr:row>31</xdr:row>
                <xdr:rowOff>28575</xdr:rowOff>
              </from>
              <to>
                <xdr:col>7</xdr:col>
                <xdr:colOff>171450</xdr:colOff>
                <xdr:row>31</xdr:row>
                <xdr:rowOff>152400</xdr:rowOff>
              </to>
            </anchor>
          </controlPr>
        </control>
      </mc:Choice>
      <mc:Fallback>
        <control shapeId="71692" r:id="rId14" name="CheckBox8"/>
      </mc:Fallback>
    </mc:AlternateContent>
    <mc:AlternateContent xmlns:mc="http://schemas.openxmlformats.org/markup-compatibility/2006">
      <mc:Choice Requires="x14">
        <control shapeId="71690" r:id="rId15" name="CheckBox7">
          <controlPr autoLine="0" autoPict="0" r:id="rId7">
            <anchor moveWithCells="1" sizeWithCells="1">
              <from>
                <xdr:col>8</xdr:col>
                <xdr:colOff>0</xdr:colOff>
                <xdr:row>30</xdr:row>
                <xdr:rowOff>28575</xdr:rowOff>
              </from>
              <to>
                <xdr:col>8</xdr:col>
                <xdr:colOff>0</xdr:colOff>
                <xdr:row>30</xdr:row>
                <xdr:rowOff>152400</xdr:rowOff>
              </to>
            </anchor>
          </controlPr>
        </control>
      </mc:Choice>
      <mc:Fallback>
        <control shapeId="71690" r:id="rId15" name="CheckBox7"/>
      </mc:Fallback>
    </mc:AlternateContent>
    <mc:AlternateContent xmlns:mc="http://schemas.openxmlformats.org/markup-compatibility/2006">
      <mc:Choice Requires="x14">
        <control shapeId="71689" r:id="rId16" name="CheckBox5">
          <controlPr autoLine="0" r:id="rId5">
            <anchor moveWithCells="1" sizeWithCells="1">
              <from>
                <xdr:col>7</xdr:col>
                <xdr:colOff>38100</xdr:colOff>
                <xdr:row>30</xdr:row>
                <xdr:rowOff>28575</xdr:rowOff>
              </from>
              <to>
                <xdr:col>7</xdr:col>
                <xdr:colOff>171450</xdr:colOff>
                <xdr:row>30</xdr:row>
                <xdr:rowOff>152400</xdr:rowOff>
              </to>
            </anchor>
          </controlPr>
        </control>
      </mc:Choice>
      <mc:Fallback>
        <control shapeId="71689" r:id="rId16" name="CheckBox5"/>
      </mc:Fallback>
    </mc:AlternateContent>
    <mc:AlternateContent xmlns:mc="http://schemas.openxmlformats.org/markup-compatibility/2006">
      <mc:Choice Requires="x14">
        <control shapeId="71688" r:id="rId17" name="CheckBox3">
          <controlPr autoLine="0" autoPict="0" r:id="rId7">
            <anchor moveWithCells="1" sizeWithCells="1">
              <from>
                <xdr:col>8</xdr:col>
                <xdr:colOff>0</xdr:colOff>
                <xdr:row>29</xdr:row>
                <xdr:rowOff>28575</xdr:rowOff>
              </from>
              <to>
                <xdr:col>8</xdr:col>
                <xdr:colOff>0</xdr:colOff>
                <xdr:row>29</xdr:row>
                <xdr:rowOff>152400</xdr:rowOff>
              </to>
            </anchor>
          </controlPr>
        </control>
      </mc:Choice>
      <mc:Fallback>
        <control shapeId="71688" r:id="rId17" name="CheckBox3"/>
      </mc:Fallback>
    </mc:AlternateContent>
    <mc:AlternateContent xmlns:mc="http://schemas.openxmlformats.org/markup-compatibility/2006">
      <mc:Choice Requires="x14">
        <control shapeId="71687" r:id="rId18" name="CheckBox1">
          <controlPr autoLine="0" r:id="rId5">
            <anchor moveWithCells="1" sizeWithCells="1">
              <from>
                <xdr:col>7</xdr:col>
                <xdr:colOff>38100</xdr:colOff>
                <xdr:row>29</xdr:row>
                <xdr:rowOff>28575</xdr:rowOff>
              </from>
              <to>
                <xdr:col>7</xdr:col>
                <xdr:colOff>171450</xdr:colOff>
                <xdr:row>29</xdr:row>
                <xdr:rowOff>152400</xdr:rowOff>
              </to>
            </anchor>
          </controlPr>
        </control>
      </mc:Choice>
      <mc:Fallback>
        <control shapeId="71687" r:id="rId18" name="CheckBox1"/>
      </mc:Fallback>
    </mc:AlternateContent>
    <mc:AlternateContent xmlns:mc="http://schemas.openxmlformats.org/markup-compatibility/2006">
      <mc:Choice Requires="x14">
        <control shapeId="71686" r:id="rId19" name="CheckBox6">
          <controlPr autoLine="0" autoPict="0" r:id="rId7">
            <anchor moveWithCells="1" sizeWithCells="1">
              <from>
                <xdr:col>8</xdr:col>
                <xdr:colOff>0</xdr:colOff>
                <xdr:row>31</xdr:row>
                <xdr:rowOff>28575</xdr:rowOff>
              </from>
              <to>
                <xdr:col>8</xdr:col>
                <xdr:colOff>0</xdr:colOff>
                <xdr:row>31</xdr:row>
                <xdr:rowOff>152400</xdr:rowOff>
              </to>
            </anchor>
          </controlPr>
        </control>
      </mc:Choice>
      <mc:Fallback>
        <control shapeId="71686" r:id="rId19" name="CheckBox6"/>
      </mc:Fallback>
    </mc:AlternateContent>
    <mc:AlternateContent xmlns:mc="http://schemas.openxmlformats.org/markup-compatibility/2006">
      <mc:Choice Requires="x14">
        <control shapeId="71684" r:id="rId20" name="CheckBox4">
          <controlPr autoLine="0" autoPict="0" r:id="rId7">
            <anchor moveWithCells="1" sizeWithCells="1">
              <from>
                <xdr:col>8</xdr:col>
                <xdr:colOff>0</xdr:colOff>
                <xdr:row>30</xdr:row>
                <xdr:rowOff>28575</xdr:rowOff>
              </from>
              <to>
                <xdr:col>8</xdr:col>
                <xdr:colOff>0</xdr:colOff>
                <xdr:row>30</xdr:row>
                <xdr:rowOff>152400</xdr:rowOff>
              </to>
            </anchor>
          </controlPr>
        </control>
      </mc:Choice>
      <mc:Fallback>
        <control shapeId="71684" r:id="rId20" name="CheckBox4"/>
      </mc:Fallback>
    </mc:AlternateContent>
    <mc:AlternateContent xmlns:mc="http://schemas.openxmlformats.org/markup-compatibility/2006">
      <mc:Choice Requires="x14">
        <control shapeId="71682" r:id="rId21" name="CheckBox2">
          <controlPr autoLine="0" autoPict="0" r:id="rId7">
            <anchor moveWithCells="1" sizeWithCells="1">
              <from>
                <xdr:col>8</xdr:col>
                <xdr:colOff>0</xdr:colOff>
                <xdr:row>29</xdr:row>
                <xdr:rowOff>28575</xdr:rowOff>
              </from>
              <to>
                <xdr:col>8</xdr:col>
                <xdr:colOff>0</xdr:colOff>
                <xdr:row>29</xdr:row>
                <xdr:rowOff>152400</xdr:rowOff>
              </to>
            </anchor>
          </controlPr>
        </control>
      </mc:Choice>
      <mc:Fallback>
        <control shapeId="71682" r:id="rId21" name="CheckBox2"/>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pageSetUpPr fitToPage="1"/>
  </sheetPr>
  <dimension ref="B1:AC53"/>
  <sheetViews>
    <sheetView zoomScaleNormal="100" workbookViewId="0">
      <selection activeCell="F23" sqref="F23"/>
    </sheetView>
  </sheetViews>
  <sheetFormatPr baseColWidth="10" defaultRowHeight="12.75" outlineLevelCol="1"/>
  <cols>
    <col min="1" max="1" width="2.5703125" style="302" customWidth="1"/>
    <col min="2" max="2" width="4" style="302" bestFit="1" customWidth="1"/>
    <col min="3" max="4" width="11.5703125" style="302" customWidth="1"/>
    <col min="5" max="5" width="32.28515625" style="302" customWidth="1"/>
    <col min="6" max="6" width="9" style="302" customWidth="1"/>
    <col min="7" max="16" width="6.42578125" style="302" customWidth="1"/>
    <col min="17" max="18" width="11.28515625" style="302" customWidth="1"/>
    <col min="19" max="19" width="36.28515625" style="302" customWidth="1"/>
    <col min="20" max="23" width="2.5703125" style="302" customWidth="1"/>
    <col min="24" max="24" width="11.42578125" style="302" customWidth="1"/>
    <col min="25" max="26" width="11.42578125" style="302" hidden="1" customWidth="1" outlineLevel="1"/>
    <col min="27" max="27" width="11.42578125" style="302" collapsed="1"/>
    <col min="28" max="28" width="11.42578125" style="302" hidden="1" customWidth="1" outlineLevel="1"/>
    <col min="29" max="29" width="11.42578125" style="302" collapsed="1"/>
    <col min="30" max="16384" width="11.42578125" style="302"/>
  </cols>
  <sheetData>
    <row r="1" spans="2:28" ht="13.5" customHeight="1"/>
    <row r="2" spans="2:28" ht="13.5" customHeight="1">
      <c r="C2" s="16" t="str">
        <f>IF(Info!H2='S+L'!$B$1,'S+L'!$B$49,'S+L'!$C$49)</f>
        <v>Grease?"</v>
      </c>
      <c r="E2" s="16" t="str">
        <f>IF(Info!H2='S+L'!$B$1,'S+L'!$B$50,'S+L'!$C$50)</f>
        <v>Category:</v>
      </c>
      <c r="R2" s="66" t="str">
        <f>Info!$K$2</f>
        <v>v 1.0</v>
      </c>
    </row>
    <row r="3" spans="2:28" ht="13.5" customHeight="1" thickBot="1">
      <c r="C3" s="522" t="s">
        <v>310</v>
      </c>
      <c r="D3" s="84"/>
      <c r="E3" s="19" t="s">
        <v>800</v>
      </c>
    </row>
    <row r="4" spans="2:28" ht="25.5" customHeight="1" thickBot="1">
      <c r="B4" s="304" t="str">
        <f>IF(Info!H2='S+L'!$B$1,'S+L'!$B$51,'S+L'!$C$51)</f>
        <v>1(a)i): Lubricant; 1(a)ii)+1(b)+1(c): ingredients &gt; 0,01 % (w/w)</v>
      </c>
      <c r="G4" s="736" t="str">
        <f>IF(Info!H2='S+L'!$B$1,'S+L'!$B$52,'S+L'!$C$52)</f>
        <v>Health and Environmental Hazards</v>
      </c>
      <c r="H4" s="737"/>
      <c r="I4" s="737"/>
      <c r="J4" s="737"/>
      <c r="K4" s="737"/>
      <c r="L4" s="737"/>
      <c r="M4" s="737"/>
      <c r="N4" s="737"/>
      <c r="O4" s="737"/>
      <c r="P4" s="738"/>
      <c r="Q4" s="16"/>
      <c r="R4" s="16"/>
      <c r="T4" s="204" t="s">
        <v>88</v>
      </c>
      <c r="U4" s="205" t="s">
        <v>89</v>
      </c>
      <c r="V4" s="71" t="s">
        <v>291</v>
      </c>
    </row>
    <row r="5" spans="2:28" ht="60" customHeight="1">
      <c r="B5" s="63" t="str">
        <f>IF(Info!H2='S+L'!$B$1,'S+L'!$B$53,'S+L'!$C$53)</f>
        <v>No.</v>
      </c>
      <c r="C5" s="298" t="str">
        <f>IF(Info!H2='S+L'!$B$1,'S+L'!$B$39,'S+L'!$C$39)</f>
        <v>CAS No.</v>
      </c>
      <c r="D5" s="5" t="str">
        <f>IF(Info!H2='S+L'!$B$1,'S+L'!$B$40,'S+L'!$C$40)</f>
        <v>EC No.</v>
      </c>
      <c r="E5" s="290" t="str">
        <f>IF(Info!H2='S+L'!$B$1,'S+L'!$B$54,'S+L'!$C$54)</f>
        <v>Substance/Brand name
(as stated on the LuSC-list)
(IUPAC name)</v>
      </c>
      <c r="F5" s="53" t="str">
        <f>IF(Info!H2='S+L'!$B$1,'S+L'!$B$55,'S+L'!$C$55)</f>
        <v>Fraction
present
[% (w/w)]</v>
      </c>
      <c r="G5" s="739" t="str">
        <f>IF(Info!E28='S+L'!$B$1,'S+L'!$B$56,'S+L'!$C$56)</f>
        <v>H-phrases (Regulation (EC) No 1272/2008, current version)
Please enter H### or EUH###, e.g. H400 or EUH066.°</v>
      </c>
      <c r="H5" s="740"/>
      <c r="I5" s="740"/>
      <c r="J5" s="740"/>
      <c r="K5" s="740"/>
      <c r="L5" s="740"/>
      <c r="M5" s="740"/>
      <c r="N5" s="740"/>
      <c r="O5" s="740"/>
      <c r="P5" s="741"/>
      <c r="Q5" s="54" t="str">
        <f>IF(Info!H2='S+L'!$B$1,'S+L'!$B$57,'S+L'!$C$57)</f>
        <v>Function of
the sub-
stance (e.g.
base fluid)</v>
      </c>
      <c r="R5" s="47" t="str">
        <f>IF(Info!H2='S+L'!$B$1,'S+L'!$B$58,'S+L'!$C$58)</f>
        <v>Form of
the sub-
stance (e.g.
nano, liquid)</v>
      </c>
      <c r="S5" s="47" t="str">
        <f>IF(Info!H2='S+L'!$B$1,'S+L'!$B$59,'S+L'!$C$59)</f>
        <v>Substance* is mentioned in one
of the lists of exemptions?
Criterion 1(b) + 1(c))</v>
      </c>
      <c r="T5" s="733" t="s">
        <v>247</v>
      </c>
      <c r="U5" s="734"/>
      <c r="V5" s="735"/>
    </row>
    <row r="6" spans="2:28" ht="13.5" customHeight="1" thickBot="1">
      <c r="B6" s="392"/>
      <c r="C6" s="475"/>
      <c r="D6" s="363"/>
      <c r="E6" s="364" t="s">
        <v>104</v>
      </c>
      <c r="F6" s="365"/>
      <c r="G6" s="366"/>
      <c r="H6" s="367"/>
      <c r="I6" s="367"/>
      <c r="J6" s="367"/>
      <c r="K6" s="367"/>
      <c r="L6" s="367"/>
      <c r="M6" s="367"/>
      <c r="N6" s="367"/>
      <c r="O6" s="367"/>
      <c r="P6" s="368"/>
      <c r="Q6" s="369"/>
      <c r="R6" s="370"/>
      <c r="S6" s="370"/>
      <c r="T6" s="370"/>
      <c r="U6" s="371"/>
      <c r="V6" s="374"/>
      <c r="Y6" s="16" t="s">
        <v>90</v>
      </c>
      <c r="Z6" s="16" t="s">
        <v>301</v>
      </c>
      <c r="AB6" s="304" t="s">
        <v>289</v>
      </c>
    </row>
    <row r="7" spans="2:28" ht="13.5" customHeight="1" thickBot="1">
      <c r="B7" s="375">
        <v>1</v>
      </c>
      <c r="C7" s="731" t="str">
        <f>IF(Info!H2='S+L'!$B$1,'S+L'!$B$60,'S+L'!$C$60)</f>
        <v>Lubricant:</v>
      </c>
      <c r="D7" s="732"/>
      <c r="E7" s="357">
        <f>Info!E30</f>
        <v>0</v>
      </c>
      <c r="F7" s="75"/>
      <c r="G7" s="76"/>
      <c r="H7" s="77"/>
      <c r="I7" s="78"/>
      <c r="J7" s="78"/>
      <c r="K7" s="78"/>
      <c r="L7" s="78"/>
      <c r="M7" s="78"/>
      <c r="N7" s="78"/>
      <c r="O7" s="78"/>
      <c r="P7" s="79"/>
      <c r="Q7" s="80"/>
      <c r="R7" s="80"/>
      <c r="S7" s="81"/>
      <c r="T7" s="637"/>
      <c r="U7" s="82"/>
      <c r="V7" s="83"/>
      <c r="Y7" s="271" t="s">
        <v>248</v>
      </c>
      <c r="Z7" s="24">
        <v>0.01</v>
      </c>
      <c r="AB7" s="84" t="str">
        <f>IF(Info!H2='S+L'!$B$1,'S+L'!$B$67,'S+L'!$C$67)</f>
        <v>Candidate List of Substances of Very High Concern</v>
      </c>
    </row>
    <row r="8" spans="2:28" ht="13.5" customHeight="1">
      <c r="B8" s="511">
        <v>2</v>
      </c>
      <c r="C8" s="512"/>
      <c r="D8" s="85"/>
      <c r="E8" s="86"/>
      <c r="F8" s="87"/>
      <c r="G8" s="125"/>
      <c r="H8" s="88"/>
      <c r="I8" s="89"/>
      <c r="J8" s="89"/>
      <c r="K8" s="89"/>
      <c r="L8" s="89"/>
      <c r="M8" s="89"/>
      <c r="N8" s="89"/>
      <c r="O8" s="89"/>
      <c r="P8" s="90"/>
      <c r="Q8" s="91"/>
      <c r="R8" s="351"/>
      <c r="S8" s="92" t="s">
        <v>1</v>
      </c>
      <c r="T8" s="206"/>
      <c r="U8" s="93"/>
      <c r="V8" s="94"/>
      <c r="Y8" s="271" t="s">
        <v>251</v>
      </c>
      <c r="Z8" s="24">
        <v>0.01</v>
      </c>
      <c r="AB8" s="284" t="str">
        <f>IF(Info!H2='S+L'!$B$1,'S+L'!$B$68,'S+L'!$C$68)</f>
        <v>OSPAR List of Chemicals for Priority Action</v>
      </c>
    </row>
    <row r="9" spans="2:28" ht="13.5" customHeight="1">
      <c r="B9" s="509">
        <v>3</v>
      </c>
      <c r="C9" s="513"/>
      <c r="D9" s="95"/>
      <c r="E9" s="96"/>
      <c r="F9" s="97"/>
      <c r="G9" s="106"/>
      <c r="H9" s="99"/>
      <c r="I9" s="100"/>
      <c r="J9" s="100"/>
      <c r="K9" s="100"/>
      <c r="L9" s="100"/>
      <c r="M9" s="100"/>
      <c r="N9" s="100"/>
      <c r="O9" s="100"/>
      <c r="P9" s="101"/>
      <c r="Q9" s="102"/>
      <c r="R9" s="352"/>
      <c r="S9" s="103" t="s">
        <v>1</v>
      </c>
      <c r="T9" s="207"/>
      <c r="U9" s="104"/>
      <c r="V9" s="105"/>
      <c r="Y9" s="271" t="s">
        <v>258</v>
      </c>
      <c r="Z9" s="24">
        <v>0.01</v>
      </c>
      <c r="AB9" s="284" t="str">
        <f>IF(Info!H2='S+L'!$B$1,'S+L'!$B$69,'S+L'!$C$69)</f>
        <v>Union List of priotrity substances in the field of water policy</v>
      </c>
    </row>
    <row r="10" spans="2:28" ht="13.5" customHeight="1">
      <c r="B10" s="509">
        <v>4</v>
      </c>
      <c r="C10" s="513"/>
      <c r="D10" s="95"/>
      <c r="E10" s="579"/>
      <c r="F10" s="97"/>
      <c r="G10" s="106"/>
      <c r="H10" s="100"/>
      <c r="I10" s="100"/>
      <c r="J10" s="100"/>
      <c r="K10" s="100"/>
      <c r="L10" s="100"/>
      <c r="M10" s="100"/>
      <c r="N10" s="100"/>
      <c r="O10" s="100"/>
      <c r="P10" s="101"/>
      <c r="Q10" s="102"/>
      <c r="R10" s="352"/>
      <c r="S10" s="103" t="s">
        <v>1</v>
      </c>
      <c r="T10" s="207"/>
      <c r="U10" s="104"/>
      <c r="V10" s="105"/>
      <c r="Y10" s="271" t="s">
        <v>260</v>
      </c>
      <c r="Z10" s="24">
        <v>0.01</v>
      </c>
      <c r="AB10" s="284" t="str">
        <f>IF(Info!H2='S+L'!$B$1,'S+L'!$B$70,'S+L'!$C$70)</f>
        <v>organic halogen compound</v>
      </c>
    </row>
    <row r="11" spans="2:28" ht="13.5" customHeight="1">
      <c r="B11" s="509">
        <v>5</v>
      </c>
      <c r="C11" s="513"/>
      <c r="D11" s="95"/>
      <c r="E11" s="96"/>
      <c r="F11" s="97"/>
      <c r="G11" s="106"/>
      <c r="H11" s="99"/>
      <c r="I11" s="100"/>
      <c r="J11" s="100"/>
      <c r="K11" s="100"/>
      <c r="L11" s="100"/>
      <c r="M11" s="100"/>
      <c r="N11" s="100"/>
      <c r="O11" s="100"/>
      <c r="P11" s="101"/>
      <c r="Q11" s="102"/>
      <c r="R11" s="352"/>
      <c r="S11" s="103" t="s">
        <v>1</v>
      </c>
      <c r="T11" s="207"/>
      <c r="U11" s="104"/>
      <c r="V11" s="105"/>
      <c r="Y11" s="271" t="s">
        <v>261</v>
      </c>
      <c r="Z11" s="24">
        <v>0.01</v>
      </c>
      <c r="AB11" s="284" t="str">
        <f>IF(Info!H2='S+L'!$B$1,'S+L'!$B$71,'S+L'!$C$71)</f>
        <v>nitrite compound</v>
      </c>
    </row>
    <row r="12" spans="2:28" ht="13.5" customHeight="1">
      <c r="B12" s="509">
        <v>6</v>
      </c>
      <c r="C12" s="513"/>
      <c r="D12" s="95"/>
      <c r="E12" s="96"/>
      <c r="F12" s="97"/>
      <c r="G12" s="106"/>
      <c r="H12" s="99"/>
      <c r="I12" s="100"/>
      <c r="J12" s="100"/>
      <c r="K12" s="100"/>
      <c r="L12" s="100"/>
      <c r="M12" s="100"/>
      <c r="N12" s="100"/>
      <c r="O12" s="100"/>
      <c r="P12" s="101"/>
      <c r="Q12" s="102"/>
      <c r="R12" s="352"/>
      <c r="S12" s="103" t="s">
        <v>1</v>
      </c>
      <c r="T12" s="207"/>
      <c r="U12" s="104"/>
      <c r="V12" s="105"/>
      <c r="Y12" s="271" t="s">
        <v>263</v>
      </c>
      <c r="Z12" s="24">
        <v>0.01</v>
      </c>
      <c r="AB12" s="284" t="str">
        <f>IF(Info!H2='S+L'!$B$1,'S+L'!$B$72,'S+L'!$C$72)</f>
        <v>metal or metallic compound</v>
      </c>
    </row>
    <row r="13" spans="2:28" ht="13.5" customHeight="1">
      <c r="B13" s="509">
        <v>7</v>
      </c>
      <c r="C13" s="513"/>
      <c r="D13" s="95"/>
      <c r="E13" s="96"/>
      <c r="F13" s="97"/>
      <c r="G13" s="106"/>
      <c r="H13" s="100"/>
      <c r="I13" s="100"/>
      <c r="J13" s="100"/>
      <c r="K13" s="100"/>
      <c r="L13" s="100"/>
      <c r="M13" s="100"/>
      <c r="N13" s="100"/>
      <c r="O13" s="100"/>
      <c r="P13" s="101"/>
      <c r="Q13" s="102"/>
      <c r="R13" s="352"/>
      <c r="S13" s="103" t="s">
        <v>1</v>
      </c>
      <c r="T13" s="207"/>
      <c r="U13" s="104"/>
      <c r="V13" s="105"/>
      <c r="Y13" s="271" t="s">
        <v>264</v>
      </c>
      <c r="Z13" s="24">
        <v>0.01</v>
      </c>
      <c r="AB13" s="84" t="str">
        <f>IF(Info!H2='S+L'!$B$1,'S+L'!$B$73,'S+L'!$C$73)</f>
        <v>metal or metallic compound (Na, K, Mg, Ca; Al or Li)</v>
      </c>
    </row>
    <row r="14" spans="2:28" ht="13.5" customHeight="1">
      <c r="B14" s="509">
        <v>8</v>
      </c>
      <c r="C14" s="514"/>
      <c r="D14" s="107"/>
      <c r="E14" s="96"/>
      <c r="F14" s="97"/>
      <c r="G14" s="106"/>
      <c r="H14" s="99"/>
      <c r="I14" s="100"/>
      <c r="J14" s="100"/>
      <c r="K14" s="100"/>
      <c r="L14" s="100"/>
      <c r="M14" s="100"/>
      <c r="N14" s="100"/>
      <c r="O14" s="100"/>
      <c r="P14" s="101"/>
      <c r="Q14" s="102"/>
      <c r="R14" s="352"/>
      <c r="S14" s="103" t="s">
        <v>1</v>
      </c>
      <c r="T14" s="207"/>
      <c r="U14" s="104"/>
      <c r="V14" s="105"/>
      <c r="Y14" s="271" t="s">
        <v>265</v>
      </c>
      <c r="Z14" s="24">
        <v>0.01</v>
      </c>
      <c r="AB14" s="108" t="s">
        <v>1</v>
      </c>
    </row>
    <row r="15" spans="2:28" ht="13.5" customHeight="1">
      <c r="B15" s="509">
        <v>9</v>
      </c>
      <c r="C15" s="514"/>
      <c r="D15" s="107"/>
      <c r="E15" s="96"/>
      <c r="F15" s="97"/>
      <c r="G15" s="106"/>
      <c r="H15" s="100"/>
      <c r="I15" s="100"/>
      <c r="J15" s="100"/>
      <c r="K15" s="100"/>
      <c r="L15" s="100"/>
      <c r="M15" s="100"/>
      <c r="N15" s="100"/>
      <c r="O15" s="100"/>
      <c r="P15" s="101"/>
      <c r="Q15" s="102"/>
      <c r="R15" s="352"/>
      <c r="S15" s="103" t="s">
        <v>1</v>
      </c>
      <c r="T15" s="207"/>
      <c r="U15" s="104"/>
      <c r="V15" s="105"/>
      <c r="Y15" s="271" t="s">
        <v>266</v>
      </c>
      <c r="Z15" s="24">
        <v>0.01</v>
      </c>
    </row>
    <row r="16" spans="2:28" ht="13.5" customHeight="1">
      <c r="B16" s="509">
        <v>10</v>
      </c>
      <c r="C16" s="514"/>
      <c r="D16" s="107"/>
      <c r="E16" s="109"/>
      <c r="F16" s="97"/>
      <c r="G16" s="98"/>
      <c r="H16" s="100"/>
      <c r="I16" s="100"/>
      <c r="J16" s="100"/>
      <c r="K16" s="100"/>
      <c r="L16" s="100"/>
      <c r="M16" s="100"/>
      <c r="N16" s="100"/>
      <c r="O16" s="100"/>
      <c r="P16" s="101"/>
      <c r="Q16" s="110"/>
      <c r="R16" s="353"/>
      <c r="S16" s="103" t="s">
        <v>1</v>
      </c>
      <c r="T16" s="207"/>
      <c r="U16" s="104"/>
      <c r="V16" s="105"/>
      <c r="Y16" s="271" t="s">
        <v>287</v>
      </c>
      <c r="Z16" s="24">
        <v>0.01</v>
      </c>
      <c r="AB16" s="84" t="s">
        <v>309</v>
      </c>
    </row>
    <row r="17" spans="2:28" ht="13.5" customHeight="1">
      <c r="B17" s="509">
        <v>11</v>
      </c>
      <c r="C17" s="514"/>
      <c r="D17" s="107"/>
      <c r="E17" s="109"/>
      <c r="F17" s="97"/>
      <c r="G17" s="98"/>
      <c r="H17" s="100"/>
      <c r="I17" s="100"/>
      <c r="J17" s="100"/>
      <c r="K17" s="100"/>
      <c r="L17" s="100"/>
      <c r="M17" s="100"/>
      <c r="N17" s="100"/>
      <c r="O17" s="100"/>
      <c r="P17" s="101"/>
      <c r="Q17" s="110"/>
      <c r="R17" s="353"/>
      <c r="S17" s="103" t="s">
        <v>1</v>
      </c>
      <c r="T17" s="207"/>
      <c r="U17" s="104"/>
      <c r="V17" s="105"/>
      <c r="Y17" s="271" t="s">
        <v>288</v>
      </c>
      <c r="Z17" s="24">
        <v>0.01</v>
      </c>
      <c r="AB17" s="84" t="s">
        <v>310</v>
      </c>
    </row>
    <row r="18" spans="2:28" ht="13.5" customHeight="1">
      <c r="B18" s="509">
        <v>12</v>
      </c>
      <c r="C18" s="514"/>
      <c r="D18" s="107"/>
      <c r="E18" s="109"/>
      <c r="F18" s="97"/>
      <c r="G18" s="98"/>
      <c r="H18" s="100"/>
      <c r="I18" s="100"/>
      <c r="J18" s="100"/>
      <c r="K18" s="100"/>
      <c r="L18" s="100"/>
      <c r="M18" s="100"/>
      <c r="N18" s="100"/>
      <c r="O18" s="100"/>
      <c r="P18" s="101"/>
      <c r="Q18" s="110"/>
      <c r="R18" s="353"/>
      <c r="S18" s="103" t="s">
        <v>1</v>
      </c>
      <c r="T18" s="207"/>
      <c r="U18" s="104"/>
      <c r="V18" s="105"/>
      <c r="Y18" s="271" t="s">
        <v>267</v>
      </c>
      <c r="Z18" s="24">
        <v>0.01</v>
      </c>
    </row>
    <row r="19" spans="2:28" ht="13.5" customHeight="1">
      <c r="B19" s="509">
        <v>13</v>
      </c>
      <c r="C19" s="514"/>
      <c r="D19" s="107"/>
      <c r="E19" s="109"/>
      <c r="F19" s="97"/>
      <c r="G19" s="98"/>
      <c r="H19" s="100"/>
      <c r="I19" s="100"/>
      <c r="J19" s="100"/>
      <c r="K19" s="100"/>
      <c r="L19" s="100"/>
      <c r="M19" s="100"/>
      <c r="N19" s="100"/>
      <c r="O19" s="100"/>
      <c r="P19" s="101"/>
      <c r="Q19" s="110"/>
      <c r="R19" s="353"/>
      <c r="S19" s="103" t="s">
        <v>1</v>
      </c>
      <c r="T19" s="207"/>
      <c r="U19" s="104"/>
      <c r="V19" s="105"/>
      <c r="Y19" s="271" t="s">
        <v>268</v>
      </c>
      <c r="Z19" s="24">
        <v>0.01</v>
      </c>
    </row>
    <row r="20" spans="2:28" ht="13.5" customHeight="1">
      <c r="B20" s="509">
        <v>14</v>
      </c>
      <c r="C20" s="514"/>
      <c r="D20" s="107"/>
      <c r="E20" s="109"/>
      <c r="F20" s="97"/>
      <c r="G20" s="98"/>
      <c r="H20" s="100"/>
      <c r="I20" s="100"/>
      <c r="J20" s="100"/>
      <c r="K20" s="100"/>
      <c r="L20" s="100"/>
      <c r="M20" s="100"/>
      <c r="N20" s="100"/>
      <c r="O20" s="100"/>
      <c r="P20" s="101"/>
      <c r="Q20" s="110"/>
      <c r="R20" s="353"/>
      <c r="S20" s="103" t="s">
        <v>1</v>
      </c>
      <c r="T20" s="207"/>
      <c r="U20" s="104"/>
      <c r="V20" s="105"/>
      <c r="Y20" s="271" t="s">
        <v>269</v>
      </c>
      <c r="Z20" s="24">
        <v>0.01</v>
      </c>
    </row>
    <row r="21" spans="2:28" ht="13.5" customHeight="1">
      <c r="B21" s="509">
        <v>15</v>
      </c>
      <c r="C21" s="514"/>
      <c r="D21" s="107"/>
      <c r="E21" s="109"/>
      <c r="F21" s="97"/>
      <c r="G21" s="98"/>
      <c r="H21" s="100"/>
      <c r="I21" s="100"/>
      <c r="J21" s="100"/>
      <c r="K21" s="100"/>
      <c r="L21" s="100"/>
      <c r="M21" s="100"/>
      <c r="N21" s="100"/>
      <c r="O21" s="100"/>
      <c r="P21" s="101"/>
      <c r="Q21" s="110"/>
      <c r="R21" s="353"/>
      <c r="S21" s="103" t="s">
        <v>1</v>
      </c>
      <c r="T21" s="207"/>
      <c r="U21" s="104"/>
      <c r="V21" s="105"/>
      <c r="Y21" s="271" t="s">
        <v>270</v>
      </c>
      <c r="Z21" s="24">
        <v>0.01</v>
      </c>
    </row>
    <row r="22" spans="2:28" ht="13.5" customHeight="1">
      <c r="B22" s="509">
        <v>16</v>
      </c>
      <c r="C22" s="514"/>
      <c r="D22" s="107"/>
      <c r="E22" s="109"/>
      <c r="F22" s="97"/>
      <c r="G22" s="98"/>
      <c r="H22" s="100"/>
      <c r="I22" s="100"/>
      <c r="J22" s="100"/>
      <c r="K22" s="100"/>
      <c r="L22" s="100"/>
      <c r="M22" s="100"/>
      <c r="N22" s="100"/>
      <c r="O22" s="100"/>
      <c r="P22" s="101"/>
      <c r="Q22" s="110"/>
      <c r="R22" s="353"/>
      <c r="S22" s="103" t="s">
        <v>1</v>
      </c>
      <c r="T22" s="207"/>
      <c r="U22" s="104"/>
      <c r="V22" s="105"/>
      <c r="Y22" s="271" t="s">
        <v>277</v>
      </c>
      <c r="Z22" s="24">
        <v>0.01</v>
      </c>
    </row>
    <row r="23" spans="2:28" ht="13.5" customHeight="1">
      <c r="B23" s="509">
        <v>17</v>
      </c>
      <c r="C23" s="514"/>
      <c r="D23" s="107"/>
      <c r="E23" s="109"/>
      <c r="F23" s="97"/>
      <c r="G23" s="98"/>
      <c r="H23" s="100"/>
      <c r="I23" s="100"/>
      <c r="J23" s="100"/>
      <c r="K23" s="100"/>
      <c r="L23" s="100"/>
      <c r="M23" s="100"/>
      <c r="N23" s="100"/>
      <c r="O23" s="100"/>
      <c r="P23" s="101"/>
      <c r="Q23" s="110"/>
      <c r="R23" s="353"/>
      <c r="S23" s="103" t="s">
        <v>1</v>
      </c>
      <c r="T23" s="207"/>
      <c r="U23" s="104"/>
      <c r="V23" s="105"/>
      <c r="Y23" s="271" t="s">
        <v>278</v>
      </c>
      <c r="Z23" s="24">
        <v>0.01</v>
      </c>
    </row>
    <row r="24" spans="2:28" ht="13.5" customHeight="1">
      <c r="B24" s="509">
        <v>18</v>
      </c>
      <c r="C24" s="514"/>
      <c r="D24" s="95"/>
      <c r="E24" s="109"/>
      <c r="F24" s="97"/>
      <c r="G24" s="98"/>
      <c r="H24" s="100"/>
      <c r="I24" s="100"/>
      <c r="J24" s="100"/>
      <c r="K24" s="100"/>
      <c r="L24" s="100"/>
      <c r="M24" s="100"/>
      <c r="N24" s="100"/>
      <c r="O24" s="100"/>
      <c r="P24" s="101"/>
      <c r="Q24" s="110"/>
      <c r="R24" s="353"/>
      <c r="S24" s="103" t="s">
        <v>1</v>
      </c>
      <c r="T24" s="207"/>
      <c r="U24" s="104"/>
      <c r="V24" s="105"/>
      <c r="Y24" s="271" t="s">
        <v>279</v>
      </c>
      <c r="Z24" s="24">
        <v>0.01</v>
      </c>
    </row>
    <row r="25" spans="2:28" ht="13.5" customHeight="1">
      <c r="B25" s="509">
        <v>19</v>
      </c>
      <c r="C25" s="514"/>
      <c r="D25" s="107"/>
      <c r="E25" s="109"/>
      <c r="F25" s="97"/>
      <c r="G25" s="98"/>
      <c r="H25" s="100"/>
      <c r="I25" s="100"/>
      <c r="J25" s="100"/>
      <c r="K25" s="100"/>
      <c r="L25" s="100"/>
      <c r="M25" s="100"/>
      <c r="N25" s="100"/>
      <c r="O25" s="100"/>
      <c r="P25" s="101"/>
      <c r="Q25" s="110"/>
      <c r="R25" s="353"/>
      <c r="S25" s="103" t="s">
        <v>1</v>
      </c>
      <c r="T25" s="207"/>
      <c r="U25" s="104"/>
      <c r="V25" s="105"/>
      <c r="Y25" s="271" t="s">
        <v>280</v>
      </c>
      <c r="Z25" s="24">
        <v>0.01</v>
      </c>
    </row>
    <row r="26" spans="2:28" ht="13.5" customHeight="1" thickBot="1">
      <c r="B26" s="369">
        <v>20</v>
      </c>
      <c r="C26" s="515"/>
      <c r="D26" s="111"/>
      <c r="E26" s="112"/>
      <c r="F26" s="113"/>
      <c r="G26" s="114"/>
      <c r="H26" s="115"/>
      <c r="I26" s="115"/>
      <c r="J26" s="115"/>
      <c r="K26" s="115"/>
      <c r="L26" s="115"/>
      <c r="M26" s="115"/>
      <c r="N26" s="115"/>
      <c r="O26" s="115"/>
      <c r="P26" s="116"/>
      <c r="Q26" s="117"/>
      <c r="R26" s="354"/>
      <c r="S26" s="118" t="s">
        <v>1</v>
      </c>
      <c r="T26" s="208"/>
      <c r="U26" s="119"/>
      <c r="V26" s="120"/>
      <c r="Y26" s="271" t="s">
        <v>281</v>
      </c>
      <c r="Z26" s="24">
        <v>0.01</v>
      </c>
    </row>
    <row r="27" spans="2:28" ht="13.5" customHeight="1" thickBot="1">
      <c r="F27" s="375">
        <f>SUM(F8:F26)</f>
        <v>0</v>
      </c>
      <c r="Y27" s="271" t="s">
        <v>282</v>
      </c>
      <c r="Z27" s="24">
        <v>0.01</v>
      </c>
    </row>
    <row r="28" spans="2:28" ht="13.5" thickBot="1">
      <c r="B28" s="121"/>
      <c r="C28" s="44"/>
      <c r="D28" s="45"/>
      <c r="E28" s="45"/>
      <c r="F28" s="45"/>
      <c r="Y28" s="271" t="s">
        <v>283</v>
      </c>
      <c r="Z28" s="24">
        <v>0.01</v>
      </c>
    </row>
    <row r="29" spans="2:28" ht="15.75" thickBot="1">
      <c r="B29" s="355" t="s">
        <v>117</v>
      </c>
      <c r="C29" s="44" t="str">
        <f>IF(Info!H2='S+L'!$B$1,'S+L'!$B$65,'S+L'!$C$65)</f>
        <v>If the final product is a grease, please select the check mark!</v>
      </c>
      <c r="D29" s="45"/>
      <c r="E29" s="45"/>
      <c r="F29" s="568" t="s">
        <v>663</v>
      </c>
      <c r="G29" s="565" t="s">
        <v>661</v>
      </c>
      <c r="H29" s="566" t="s">
        <v>309</v>
      </c>
      <c r="I29" s="565" t="s">
        <v>662</v>
      </c>
      <c r="J29" s="567" t="s">
        <v>310</v>
      </c>
      <c r="Y29" s="356" t="s">
        <v>92</v>
      </c>
      <c r="Z29" s="39">
        <v>0.01</v>
      </c>
    </row>
    <row r="30" spans="2:28">
      <c r="B30" s="355" t="s">
        <v>103</v>
      </c>
      <c r="C30" s="44" t="str">
        <f>IF(Info!H2='S+L'!$B$1,'S+L'!$B$61,'S+L'!$C$61)</f>
        <v>Substances and Brands stated in the LuSC-list and LoC are complying with this</v>
      </c>
      <c r="D30" s="45"/>
      <c r="E30" s="45"/>
      <c r="F30" s="45"/>
      <c r="Y30" s="271" t="s">
        <v>284</v>
      </c>
      <c r="Z30" s="24">
        <v>0.01</v>
      </c>
    </row>
    <row r="31" spans="2:28">
      <c r="B31" s="355"/>
      <c r="C31" s="44" t="str">
        <f>IF(Info!H2='S+L'!$B$1,'S+L'!$B$62,'S+L'!$C$62)</f>
        <v>criterion since this is part of the assessment before they are entered on the list</v>
      </c>
      <c r="D31" s="45"/>
      <c r="E31" s="45"/>
      <c r="F31" s="45"/>
      <c r="Y31" s="271" t="s">
        <v>285</v>
      </c>
      <c r="Z31" s="24">
        <v>0.01</v>
      </c>
    </row>
    <row r="32" spans="2:28">
      <c r="B32" s="355"/>
      <c r="C32" s="44" t="str">
        <f>IF(Info!H2='S+L'!$B$1,'S+L'!$B$63,'S+L'!$C$63)</f>
        <v>letter. Thickeners can contain Li and Al in a certain extend.</v>
      </c>
      <c r="D32" s="45"/>
      <c r="E32" s="45"/>
      <c r="F32" s="45"/>
      <c r="Y32" s="271" t="s">
        <v>286</v>
      </c>
      <c r="Z32" s="24">
        <v>0.01</v>
      </c>
    </row>
    <row r="33" spans="2:26">
      <c r="B33" s="355" t="s">
        <v>112</v>
      </c>
      <c r="C33" s="44" t="str">
        <f>IF(Info!H2='S+L'!$B$1,'S+L'!$B$64,'S+L'!$C$64)</f>
        <v>If "red" then limit 0,01 %(w/w); if "blue" then check classification limit.</v>
      </c>
      <c r="D33" s="45"/>
      <c r="E33" s="45"/>
      <c r="F33" s="45"/>
      <c r="Y33" s="356" t="s">
        <v>91</v>
      </c>
      <c r="Z33" s="39">
        <v>0.01</v>
      </c>
    </row>
    <row r="34" spans="2:26">
      <c r="B34" s="123" t="s">
        <v>104</v>
      </c>
      <c r="C34" s="44" t="str">
        <f>IF(Info!H2='S+L'!$B$1,'S+L'!$B$66,'S+L'!$C$66)</f>
        <v>Please write "nano" in brackets if nanomaterial!</v>
      </c>
      <c r="D34" s="45"/>
      <c r="E34" s="45"/>
      <c r="F34" s="45"/>
      <c r="Y34" s="356" t="s">
        <v>93</v>
      </c>
      <c r="Z34" s="39">
        <v>0.01</v>
      </c>
    </row>
    <row r="35" spans="2:26">
      <c r="B35" s="122"/>
      <c r="C35" s="44"/>
      <c r="D35" s="45"/>
      <c r="E35" s="45"/>
      <c r="F35" s="45"/>
      <c r="Y35" s="356" t="s">
        <v>94</v>
      </c>
      <c r="Z35" s="39">
        <v>0.01</v>
      </c>
    </row>
    <row r="36" spans="2:26">
      <c r="B36" s="121"/>
      <c r="C36" s="124"/>
      <c r="D36" s="45"/>
      <c r="E36" s="45"/>
      <c r="F36" s="45"/>
      <c r="Y36" s="271" t="s">
        <v>249</v>
      </c>
      <c r="Z36" s="24"/>
    </row>
    <row r="37" spans="2:26">
      <c r="B37" s="122"/>
      <c r="C37" s="44"/>
      <c r="D37" s="45"/>
      <c r="E37" s="45"/>
      <c r="F37" s="45"/>
      <c r="Y37" s="271" t="s">
        <v>250</v>
      </c>
      <c r="Z37" s="24"/>
    </row>
    <row r="38" spans="2:26">
      <c r="B38" s="121"/>
      <c r="C38" s="44"/>
      <c r="D38" s="45"/>
      <c r="E38" s="45"/>
      <c r="F38" s="45"/>
      <c r="Y38" s="271" t="s">
        <v>252</v>
      </c>
      <c r="Z38" s="24"/>
    </row>
    <row r="39" spans="2:26">
      <c r="B39" s="122"/>
      <c r="C39" s="44"/>
      <c r="D39" s="45"/>
      <c r="E39" s="45"/>
      <c r="F39" s="45"/>
      <c r="Y39" s="271" t="s">
        <v>253</v>
      </c>
      <c r="Z39" s="24"/>
    </row>
    <row r="40" spans="2:26">
      <c r="F40" s="45"/>
      <c r="Y40" s="271" t="s">
        <v>254</v>
      </c>
      <c r="Z40" s="24"/>
    </row>
    <row r="41" spans="2:26">
      <c r="F41" s="45"/>
      <c r="Y41" s="271" t="s">
        <v>255</v>
      </c>
      <c r="Z41" s="24"/>
    </row>
    <row r="42" spans="2:26">
      <c r="F42" s="45"/>
      <c r="Y42" s="271" t="s">
        <v>256</v>
      </c>
      <c r="Z42" s="24"/>
    </row>
    <row r="43" spans="2:26">
      <c r="Y43" s="271" t="s">
        <v>257</v>
      </c>
      <c r="Z43" s="24"/>
    </row>
    <row r="44" spans="2:26">
      <c r="Y44" s="271" t="s">
        <v>259</v>
      </c>
      <c r="Z44" s="24"/>
    </row>
    <row r="45" spans="2:26">
      <c r="Y45" s="271" t="s">
        <v>262</v>
      </c>
      <c r="Z45" s="24"/>
    </row>
    <row r="46" spans="2:26">
      <c r="Y46" s="271" t="s">
        <v>271</v>
      </c>
      <c r="Z46" s="24"/>
    </row>
    <row r="47" spans="2:26">
      <c r="Y47" s="271" t="s">
        <v>272</v>
      </c>
      <c r="Z47" s="24"/>
    </row>
    <row r="48" spans="2:26">
      <c r="Y48" s="271" t="s">
        <v>273</v>
      </c>
      <c r="Z48" s="24"/>
    </row>
    <row r="49" spans="25:26">
      <c r="Y49" s="271" t="s">
        <v>274</v>
      </c>
      <c r="Z49" s="24"/>
    </row>
    <row r="50" spans="25:26">
      <c r="Y50" s="271" t="s">
        <v>275</v>
      </c>
      <c r="Z50" s="24"/>
    </row>
    <row r="51" spans="25:26">
      <c r="Y51" s="271" t="s">
        <v>276</v>
      </c>
      <c r="Z51" s="24"/>
    </row>
    <row r="52" spans="25:26">
      <c r="Y52" s="356" t="s">
        <v>95</v>
      </c>
      <c r="Z52" s="39"/>
    </row>
    <row r="53" spans="25:26">
      <c r="Y53" s="303"/>
    </row>
  </sheetData>
  <sheetProtection password="CCE3" sheet="1" objects="1" scenarios="1" selectLockedCells="1"/>
  <sortState ref="Y7:Z52">
    <sortCondition ref="Z7:Z52"/>
  </sortState>
  <mergeCells count="4">
    <mergeCell ref="C7:D7"/>
    <mergeCell ref="T5:V5"/>
    <mergeCell ref="G4:P4"/>
    <mergeCell ref="G5:P5"/>
  </mergeCells>
  <phoneticPr fontId="2" type="noConversion"/>
  <conditionalFormatting sqref="C3 U6:V26 T1:T1048576">
    <cfRule type="cellIs" dxfId="137" priority="8" stopIfTrue="1" operator="equal">
      <formula>"a"</formula>
    </cfRule>
    <cfRule type="cellIs" dxfId="136" priority="9" stopIfTrue="1" operator="equal">
      <formula>"r"</formula>
    </cfRule>
  </conditionalFormatting>
  <conditionalFormatting sqref="G8:P26">
    <cfRule type="expression" dxfId="135" priority="33">
      <formula>(OR(G8=$Y$36:$Y$52))</formula>
    </cfRule>
    <cfRule type="expression" dxfId="134" priority="34">
      <formula>(OR(G8=$Y$7:$Y$35))</formula>
    </cfRule>
  </conditionalFormatting>
  <conditionalFormatting sqref="G7:P7">
    <cfRule type="expression" dxfId="133" priority="35">
      <formula>(OR(G7=$Y$7:$Y$52))</formula>
    </cfRule>
  </conditionalFormatting>
  <dataValidations count="3">
    <dataValidation type="list" allowBlank="1" showInputMessage="1" showErrorMessage="1" sqref="E3">
      <formula1>"TLL, PLL, ALL, -"</formula1>
    </dataValidation>
    <dataValidation type="list" allowBlank="1" showInputMessage="1" showErrorMessage="1" sqref="C3">
      <formula1>$AB$16:$AB$17</formula1>
    </dataValidation>
    <dataValidation type="list" allowBlank="1" showInputMessage="1" showErrorMessage="1" sqref="S8:S26">
      <formula1>$AB$7:$AB$14</formula1>
    </dataValidation>
  </dataValidations>
  <pageMargins left="0.78740157480314965" right="0.78740157480314965" top="0.98425196850393704" bottom="0.98425196850393704" header="0.51181102362204722" footer="0.51181102362204722"/>
  <pageSetup paperSize="9" scale="64" orientation="landscape" r:id="rId1"/>
  <headerFooter alignWithMargins="0">
    <oddHeader>&amp;CApplication form for the EU Ecolabel 027 for Lubricants</oddHeader>
    <oddFooter>&amp;L&amp;A&amp;C3&amp;R&amp;D</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dimension ref="A1:C244"/>
  <sheetViews>
    <sheetView topLeftCell="A85" zoomScaleNormal="100" zoomScalePageLayoutView="75" workbookViewId="0">
      <selection activeCell="C107" sqref="C107"/>
    </sheetView>
  </sheetViews>
  <sheetFormatPr baseColWidth="10" defaultRowHeight="12.75"/>
  <cols>
    <col min="1" max="1" width="4" style="331" customWidth="1"/>
    <col min="2" max="2" width="153" style="331" bestFit="1" customWidth="1"/>
    <col min="3" max="3" width="144.42578125" style="331" bestFit="1" customWidth="1"/>
    <col min="4" max="16384" width="11.42578125" style="328"/>
  </cols>
  <sheetData>
    <row r="1" spans="1:3">
      <c r="A1" s="326"/>
      <c r="B1" s="327" t="s">
        <v>96</v>
      </c>
      <c r="C1" s="327" t="s">
        <v>97</v>
      </c>
    </row>
    <row r="2" spans="1:3" s="350" customFormat="1">
      <c r="A2" s="349"/>
      <c r="B2" s="349" t="s">
        <v>627</v>
      </c>
      <c r="C2" s="349" t="s">
        <v>628</v>
      </c>
    </row>
    <row r="3" spans="1:3" s="350" customFormat="1">
      <c r="A3" s="332"/>
      <c r="B3" s="332" t="s">
        <v>633</v>
      </c>
      <c r="C3" s="332" t="s">
        <v>632</v>
      </c>
    </row>
    <row r="4" spans="1:3" s="350" customFormat="1">
      <c r="A4" s="332"/>
      <c r="B4" s="332" t="s">
        <v>634</v>
      </c>
      <c r="C4" s="332" t="s">
        <v>631</v>
      </c>
    </row>
    <row r="5" spans="1:3" s="350" customFormat="1">
      <c r="A5" s="332"/>
      <c r="B5" s="332" t="s">
        <v>629</v>
      </c>
      <c r="C5" s="332" t="s">
        <v>630</v>
      </c>
    </row>
    <row r="6" spans="1:3" s="350" customFormat="1">
      <c r="A6" s="332"/>
      <c r="B6" s="332" t="s">
        <v>636</v>
      </c>
      <c r="C6" s="332" t="s">
        <v>635</v>
      </c>
    </row>
    <row r="7" spans="1:3" s="350" customFormat="1">
      <c r="A7" s="332"/>
      <c r="B7" s="332" t="s">
        <v>637</v>
      </c>
      <c r="C7" s="332" t="s">
        <v>638</v>
      </c>
    </row>
    <row r="8" spans="1:3" s="350" customFormat="1">
      <c r="A8" s="332"/>
      <c r="B8" s="332" t="s">
        <v>641</v>
      </c>
      <c r="C8" s="332" t="s">
        <v>642</v>
      </c>
    </row>
    <row r="9" spans="1:3" s="350" customFormat="1">
      <c r="A9" s="332"/>
      <c r="B9" s="332" t="s">
        <v>640</v>
      </c>
      <c r="C9" s="332" t="s">
        <v>639</v>
      </c>
    </row>
    <row r="10" spans="1:3" s="350" customFormat="1">
      <c r="A10" s="332"/>
      <c r="B10" s="332" t="s">
        <v>643</v>
      </c>
      <c r="C10" s="332" t="s">
        <v>644</v>
      </c>
    </row>
    <row r="11" spans="1:3" s="350" customFormat="1">
      <c r="A11" s="332"/>
      <c r="B11" s="332" t="s">
        <v>645</v>
      </c>
      <c r="C11" s="332" t="s">
        <v>646</v>
      </c>
    </row>
    <row r="12" spans="1:3" s="350" customFormat="1">
      <c r="A12" s="332"/>
      <c r="B12" s="332" t="s">
        <v>647</v>
      </c>
      <c r="C12" s="332" t="s">
        <v>648</v>
      </c>
    </row>
    <row r="13" spans="1:3" s="350" customFormat="1">
      <c r="A13" s="332"/>
      <c r="B13" s="332" t="s">
        <v>649</v>
      </c>
      <c r="C13" s="332" t="s">
        <v>650</v>
      </c>
    </row>
    <row r="14" spans="1:3" s="350" customFormat="1">
      <c r="A14" s="332"/>
      <c r="B14" s="332" t="s">
        <v>651</v>
      </c>
      <c r="C14" s="332" t="s">
        <v>652</v>
      </c>
    </row>
    <row r="15" spans="1:3" s="350" customFormat="1">
      <c r="A15" s="332"/>
      <c r="B15" s="332" t="s">
        <v>654</v>
      </c>
      <c r="C15" s="332" t="s">
        <v>653</v>
      </c>
    </row>
    <row r="16" spans="1:3" s="350" customFormat="1">
      <c r="A16" s="332"/>
      <c r="B16" s="332" t="s">
        <v>655</v>
      </c>
      <c r="C16" s="332" t="s">
        <v>656</v>
      </c>
    </row>
    <row r="17" spans="1:3" s="350" customFormat="1">
      <c r="A17" s="332"/>
      <c r="B17" s="332" t="s">
        <v>657</v>
      </c>
      <c r="C17" s="332" t="s">
        <v>658</v>
      </c>
    </row>
    <row r="18" spans="1:3" s="560" customFormat="1">
      <c r="A18" s="339"/>
      <c r="B18" s="339" t="s">
        <v>660</v>
      </c>
      <c r="C18" s="339" t="s">
        <v>659</v>
      </c>
    </row>
    <row r="19" spans="1:3" s="330" customFormat="1">
      <c r="A19" s="326"/>
      <c r="B19" s="326" t="s">
        <v>29</v>
      </c>
      <c r="C19" s="329" t="s">
        <v>139</v>
      </c>
    </row>
    <row r="20" spans="1:3">
      <c r="B20" s="331" t="s">
        <v>298</v>
      </c>
      <c r="C20" s="332" t="s">
        <v>299</v>
      </c>
    </row>
    <row r="21" spans="1:3">
      <c r="B21" s="332" t="s">
        <v>760</v>
      </c>
      <c r="C21" s="332" t="s">
        <v>761</v>
      </c>
    </row>
    <row r="22" spans="1:3">
      <c r="B22" s="331" t="s">
        <v>16</v>
      </c>
      <c r="C22" s="332" t="s">
        <v>757</v>
      </c>
    </row>
    <row r="23" spans="1:3">
      <c r="B23" s="332" t="s">
        <v>240</v>
      </c>
      <c r="C23" s="332" t="s">
        <v>237</v>
      </c>
    </row>
    <row r="24" spans="1:3">
      <c r="B24" s="332" t="s">
        <v>241</v>
      </c>
      <c r="C24" s="332" t="s">
        <v>238</v>
      </c>
    </row>
    <row r="25" spans="1:3">
      <c r="B25" s="332" t="s">
        <v>242</v>
      </c>
      <c r="C25" s="332" t="s">
        <v>239</v>
      </c>
    </row>
    <row r="26" spans="1:3">
      <c r="B26" s="332" t="s">
        <v>562</v>
      </c>
      <c r="C26" s="332" t="s">
        <v>244</v>
      </c>
    </row>
    <row r="27" spans="1:3">
      <c r="B27" s="332" t="s">
        <v>563</v>
      </c>
      <c r="C27" s="332" t="s">
        <v>246</v>
      </c>
    </row>
    <row r="28" spans="1:3">
      <c r="B28" s="332" t="s">
        <v>245</v>
      </c>
      <c r="C28" s="332" t="s">
        <v>243</v>
      </c>
    </row>
    <row r="29" spans="1:3">
      <c r="B29" s="331" t="s">
        <v>19</v>
      </c>
      <c r="C29" s="332" t="s">
        <v>311</v>
      </c>
    </row>
    <row r="30" spans="1:3">
      <c r="B30" s="333" t="s">
        <v>77</v>
      </c>
      <c r="C30" s="332" t="s">
        <v>211</v>
      </c>
    </row>
    <row r="31" spans="1:3">
      <c r="B31" s="331" t="s">
        <v>20</v>
      </c>
      <c r="C31" s="332" t="s">
        <v>312</v>
      </c>
    </row>
    <row r="32" spans="1:3">
      <c r="B32" s="332" t="s">
        <v>673</v>
      </c>
      <c r="C32" s="332" t="s">
        <v>672</v>
      </c>
    </row>
    <row r="33" spans="1:3">
      <c r="B33" s="331" t="s">
        <v>30</v>
      </c>
      <c r="C33" s="333" t="s">
        <v>142</v>
      </c>
    </row>
    <row r="34" spans="1:3">
      <c r="B34" s="331" t="s">
        <v>21</v>
      </c>
      <c r="C34" s="332" t="s">
        <v>300</v>
      </c>
    </row>
    <row r="35" spans="1:3">
      <c r="B35" s="331" t="s">
        <v>17</v>
      </c>
      <c r="C35" s="333" t="s">
        <v>140</v>
      </c>
    </row>
    <row r="36" spans="1:3">
      <c r="B36" s="331" t="s">
        <v>18</v>
      </c>
      <c r="C36" s="333" t="s">
        <v>141</v>
      </c>
    </row>
    <row r="37" spans="1:3">
      <c r="B37" s="333" t="s">
        <v>98</v>
      </c>
      <c r="C37" s="333" t="s">
        <v>143</v>
      </c>
    </row>
    <row r="38" spans="1:3">
      <c r="B38" s="333" t="s">
        <v>99</v>
      </c>
      <c r="C38" s="333" t="s">
        <v>144</v>
      </c>
    </row>
    <row r="39" spans="1:3">
      <c r="B39" s="331" t="s">
        <v>26</v>
      </c>
      <c r="C39" s="333" t="s">
        <v>145</v>
      </c>
    </row>
    <row r="40" spans="1:3">
      <c r="B40" s="331" t="s">
        <v>27</v>
      </c>
      <c r="C40" s="333" t="s">
        <v>146</v>
      </c>
    </row>
    <row r="41" spans="1:3">
      <c r="B41" s="331" t="s">
        <v>24</v>
      </c>
      <c r="C41" s="333" t="s">
        <v>147</v>
      </c>
    </row>
    <row r="42" spans="1:3" ht="25.5">
      <c r="B42" s="334" t="s">
        <v>22</v>
      </c>
      <c r="C42" s="334" t="s">
        <v>148</v>
      </c>
    </row>
    <row r="43" spans="1:3" ht="25.5">
      <c r="B43" s="334" t="s">
        <v>100</v>
      </c>
      <c r="C43" s="334" t="s">
        <v>149</v>
      </c>
    </row>
    <row r="44" spans="1:3">
      <c r="B44" s="331" t="s">
        <v>23</v>
      </c>
      <c r="C44" s="333" t="s">
        <v>150</v>
      </c>
    </row>
    <row r="45" spans="1:3">
      <c r="B45" s="333" t="s">
        <v>101</v>
      </c>
      <c r="C45" s="333" t="s">
        <v>151</v>
      </c>
    </row>
    <row r="46" spans="1:3" ht="25.5">
      <c r="B46" s="334" t="s">
        <v>25</v>
      </c>
      <c r="C46" s="334" t="s">
        <v>152</v>
      </c>
    </row>
    <row r="47" spans="1:3">
      <c r="B47" s="331" t="s">
        <v>102</v>
      </c>
      <c r="C47" s="333" t="s">
        <v>154</v>
      </c>
    </row>
    <row r="48" spans="1:3" s="337" customFormat="1" ht="25.5">
      <c r="A48" s="335"/>
      <c r="B48" s="336" t="s">
        <v>28</v>
      </c>
      <c r="C48" s="336" t="s">
        <v>153</v>
      </c>
    </row>
    <row r="49" spans="2:3">
      <c r="B49" s="332" t="s">
        <v>340</v>
      </c>
      <c r="C49" s="332" t="s">
        <v>341</v>
      </c>
    </row>
    <row r="50" spans="2:3">
      <c r="B50" s="332" t="s">
        <v>759</v>
      </c>
      <c r="C50" s="332" t="s">
        <v>758</v>
      </c>
    </row>
    <row r="51" spans="2:3">
      <c r="B51" s="332" t="s">
        <v>613</v>
      </c>
      <c r="C51" s="332" t="s">
        <v>614</v>
      </c>
    </row>
    <row r="52" spans="2:3">
      <c r="B52" s="331" t="s">
        <v>31</v>
      </c>
      <c r="C52" s="333" t="s">
        <v>158</v>
      </c>
    </row>
    <row r="53" spans="2:3">
      <c r="B53" s="331" t="s">
        <v>0</v>
      </c>
      <c r="C53" s="333" t="s">
        <v>155</v>
      </c>
    </row>
    <row r="54" spans="2:3" ht="38.25">
      <c r="B54" s="334" t="s">
        <v>111</v>
      </c>
      <c r="C54" s="334" t="s">
        <v>156</v>
      </c>
    </row>
    <row r="55" spans="2:3" ht="38.25">
      <c r="B55" s="334" t="s">
        <v>110</v>
      </c>
      <c r="C55" s="334" t="s">
        <v>157</v>
      </c>
    </row>
    <row r="56" spans="2:3" ht="25.5">
      <c r="B56" s="338" t="s">
        <v>313</v>
      </c>
      <c r="C56" s="338" t="s">
        <v>314</v>
      </c>
    </row>
    <row r="57" spans="2:3" ht="51">
      <c r="B57" s="338" t="s">
        <v>774</v>
      </c>
      <c r="C57" s="338" t="s">
        <v>773</v>
      </c>
    </row>
    <row r="58" spans="2:3" ht="51">
      <c r="B58" s="338" t="s">
        <v>564</v>
      </c>
      <c r="C58" s="338" t="s">
        <v>565</v>
      </c>
    </row>
    <row r="59" spans="2:3" ht="51">
      <c r="B59" s="338" t="s">
        <v>557</v>
      </c>
      <c r="C59" s="338" t="s">
        <v>558</v>
      </c>
    </row>
    <row r="60" spans="2:3">
      <c r="B60" s="331" t="s">
        <v>34</v>
      </c>
      <c r="C60" s="333" t="s">
        <v>162</v>
      </c>
    </row>
    <row r="61" spans="2:3">
      <c r="B61" s="331" t="s">
        <v>32</v>
      </c>
      <c r="C61" s="333" t="s">
        <v>159</v>
      </c>
    </row>
    <row r="62" spans="2:3">
      <c r="B62" s="331" t="s">
        <v>75</v>
      </c>
      <c r="C62" s="333" t="s">
        <v>160</v>
      </c>
    </row>
    <row r="63" spans="2:3">
      <c r="B63" s="331" t="s">
        <v>76</v>
      </c>
      <c r="C63" s="333" t="s">
        <v>161</v>
      </c>
    </row>
    <row r="64" spans="2:3">
      <c r="B64" s="332" t="s">
        <v>302</v>
      </c>
      <c r="C64" s="332" t="s">
        <v>303</v>
      </c>
    </row>
    <row r="65" spans="1:3">
      <c r="B65" s="332" t="s">
        <v>342</v>
      </c>
      <c r="C65" s="332" t="s">
        <v>343</v>
      </c>
    </row>
    <row r="66" spans="1:3" s="518" customFormat="1">
      <c r="A66" s="516"/>
      <c r="B66" s="517" t="s">
        <v>566</v>
      </c>
      <c r="C66" s="517" t="s">
        <v>567</v>
      </c>
    </row>
    <row r="67" spans="1:3">
      <c r="B67" s="340" t="s">
        <v>71</v>
      </c>
      <c r="C67" s="331" t="s">
        <v>212</v>
      </c>
    </row>
    <row r="68" spans="1:3">
      <c r="B68" s="340" t="s">
        <v>72</v>
      </c>
      <c r="C68" s="331" t="s">
        <v>213</v>
      </c>
    </row>
    <row r="69" spans="1:3">
      <c r="B69" s="341" t="s">
        <v>568</v>
      </c>
      <c r="C69" s="332" t="s">
        <v>290</v>
      </c>
    </row>
    <row r="70" spans="1:3">
      <c r="B70" s="341" t="s">
        <v>73</v>
      </c>
      <c r="C70" s="332" t="s">
        <v>214</v>
      </c>
    </row>
    <row r="71" spans="1:3">
      <c r="B71" s="341" t="s">
        <v>74</v>
      </c>
      <c r="C71" s="332" t="s">
        <v>569</v>
      </c>
    </row>
    <row r="72" spans="1:3">
      <c r="B72" s="341" t="s">
        <v>678</v>
      </c>
      <c r="C72" s="332" t="s">
        <v>679</v>
      </c>
    </row>
    <row r="73" spans="1:3" s="337" customFormat="1">
      <c r="A73" s="335"/>
      <c r="B73" s="342" t="s">
        <v>681</v>
      </c>
      <c r="C73" s="339" t="s">
        <v>680</v>
      </c>
    </row>
    <row r="74" spans="1:3">
      <c r="B74" s="332" t="s">
        <v>345</v>
      </c>
      <c r="C74" s="332" t="s">
        <v>344</v>
      </c>
    </row>
    <row r="75" spans="1:3">
      <c r="B75" s="333" t="s">
        <v>114</v>
      </c>
      <c r="C75" s="331" t="s">
        <v>163</v>
      </c>
    </row>
    <row r="76" spans="1:3">
      <c r="B76" s="331" t="s">
        <v>61</v>
      </c>
      <c r="C76" s="331" t="s">
        <v>164</v>
      </c>
    </row>
    <row r="77" spans="1:3">
      <c r="B77" s="332" t="s">
        <v>617</v>
      </c>
      <c r="C77" s="332" t="s">
        <v>618</v>
      </c>
    </row>
    <row r="78" spans="1:3">
      <c r="B78" s="331" t="s">
        <v>33</v>
      </c>
      <c r="C78" s="331" t="s">
        <v>165</v>
      </c>
    </row>
    <row r="79" spans="1:3">
      <c r="B79" s="331" t="s">
        <v>35</v>
      </c>
      <c r="C79" s="331" t="s">
        <v>166</v>
      </c>
    </row>
    <row r="80" spans="1:3">
      <c r="B80" s="333" t="s">
        <v>36</v>
      </c>
      <c r="C80" s="331" t="s">
        <v>167</v>
      </c>
    </row>
    <row r="81" spans="2:3">
      <c r="B81" s="333" t="s">
        <v>37</v>
      </c>
      <c r="C81" s="331" t="s">
        <v>168</v>
      </c>
    </row>
    <row r="82" spans="2:3">
      <c r="B82" s="331" t="s">
        <v>52</v>
      </c>
      <c r="C82" s="331" t="s">
        <v>169</v>
      </c>
    </row>
    <row r="83" spans="2:3" ht="51">
      <c r="B83" s="334" t="s">
        <v>113</v>
      </c>
      <c r="C83" s="343" t="s">
        <v>170</v>
      </c>
    </row>
    <row r="84" spans="2:3" ht="51">
      <c r="B84" s="334" t="s">
        <v>115</v>
      </c>
      <c r="C84" s="338" t="s">
        <v>682</v>
      </c>
    </row>
    <row r="85" spans="2:3">
      <c r="B85" s="333" t="s">
        <v>109</v>
      </c>
      <c r="C85" s="331" t="s">
        <v>171</v>
      </c>
    </row>
    <row r="86" spans="2:3" ht="51">
      <c r="B86" s="338" t="s">
        <v>208</v>
      </c>
      <c r="C86" s="338" t="s">
        <v>209</v>
      </c>
    </row>
    <row r="87" spans="2:3">
      <c r="B87" s="331" t="s">
        <v>116</v>
      </c>
      <c r="C87" s="331" t="s">
        <v>172</v>
      </c>
    </row>
    <row r="88" spans="2:3">
      <c r="B88" s="332" t="s">
        <v>609</v>
      </c>
      <c r="C88" s="332" t="s">
        <v>610</v>
      </c>
    </row>
    <row r="89" spans="2:3">
      <c r="B89" s="331" t="s">
        <v>40</v>
      </c>
      <c r="C89" s="331" t="s">
        <v>173</v>
      </c>
    </row>
    <row r="90" spans="2:3">
      <c r="B90" s="331" t="s">
        <v>38</v>
      </c>
      <c r="C90" s="331" t="s">
        <v>174</v>
      </c>
    </row>
    <row r="91" spans="2:3">
      <c r="B91" s="332" t="s">
        <v>611</v>
      </c>
      <c r="C91" s="332" t="s">
        <v>612</v>
      </c>
    </row>
    <row r="92" spans="2:3">
      <c r="B92" s="332" t="s">
        <v>210</v>
      </c>
      <c r="C92" s="331" t="s">
        <v>175</v>
      </c>
    </row>
    <row r="93" spans="2:3">
      <c r="B93" s="331" t="s">
        <v>177</v>
      </c>
      <c r="C93" s="331" t="s">
        <v>176</v>
      </c>
    </row>
    <row r="94" spans="2:3">
      <c r="B94" s="331" t="s">
        <v>49</v>
      </c>
      <c r="C94" s="332" t="s">
        <v>304</v>
      </c>
    </row>
    <row r="95" spans="2:3">
      <c r="B95" s="332" t="s">
        <v>346</v>
      </c>
      <c r="C95" s="332" t="s">
        <v>347</v>
      </c>
    </row>
    <row r="96" spans="2:3">
      <c r="B96" s="331" t="s">
        <v>39</v>
      </c>
      <c r="C96" s="331" t="s">
        <v>178</v>
      </c>
    </row>
    <row r="97" spans="1:3" s="337" customFormat="1">
      <c r="A97" s="335"/>
      <c r="B97" s="339" t="s">
        <v>491</v>
      </c>
      <c r="C97" s="335" t="s">
        <v>179</v>
      </c>
    </row>
    <row r="98" spans="1:3">
      <c r="B98" s="332" t="s">
        <v>615</v>
      </c>
      <c r="C98" s="332" t="s">
        <v>616</v>
      </c>
    </row>
    <row r="99" spans="1:3" ht="51">
      <c r="B99" s="334" t="s">
        <v>120</v>
      </c>
      <c r="C99" s="343" t="s">
        <v>180</v>
      </c>
    </row>
    <row r="100" spans="1:3">
      <c r="B100" s="331" t="s">
        <v>81</v>
      </c>
      <c r="C100" s="331" t="s">
        <v>182</v>
      </c>
    </row>
    <row r="101" spans="1:3">
      <c r="B101" s="332" t="s">
        <v>305</v>
      </c>
      <c r="C101" s="332" t="s">
        <v>306</v>
      </c>
    </row>
    <row r="102" spans="1:3" ht="51">
      <c r="B102" s="338" t="s">
        <v>802</v>
      </c>
      <c r="C102" s="338" t="s">
        <v>803</v>
      </c>
    </row>
    <row r="103" spans="1:3">
      <c r="B103" s="338" t="s">
        <v>805</v>
      </c>
      <c r="C103" s="338" t="s">
        <v>806</v>
      </c>
    </row>
    <row r="104" spans="1:3" s="337" customFormat="1">
      <c r="A104" s="335"/>
      <c r="B104" s="339" t="s">
        <v>307</v>
      </c>
      <c r="C104" s="339" t="s">
        <v>308</v>
      </c>
    </row>
    <row r="105" spans="1:3">
      <c r="B105" s="331" t="s">
        <v>47</v>
      </c>
      <c r="C105" s="331" t="s">
        <v>183</v>
      </c>
    </row>
    <row r="106" spans="1:3">
      <c r="B106" s="331" t="s">
        <v>43</v>
      </c>
      <c r="C106" s="331" t="s">
        <v>777</v>
      </c>
    </row>
    <row r="107" spans="1:3" ht="51">
      <c r="B107" s="334" t="s">
        <v>123</v>
      </c>
      <c r="C107" s="343" t="s">
        <v>184</v>
      </c>
    </row>
    <row r="108" spans="1:3" ht="51">
      <c r="B108" s="338" t="s">
        <v>317</v>
      </c>
      <c r="C108" s="338" t="s">
        <v>318</v>
      </c>
    </row>
    <row r="109" spans="1:3" ht="25.5">
      <c r="B109" s="338" t="s">
        <v>779</v>
      </c>
      <c r="C109" s="338" t="s">
        <v>778</v>
      </c>
    </row>
    <row r="110" spans="1:3" ht="25.5">
      <c r="B110" s="334" t="s">
        <v>80</v>
      </c>
      <c r="C110" s="343" t="s">
        <v>185</v>
      </c>
    </row>
    <row r="111" spans="1:3" ht="25.5">
      <c r="B111" s="334" t="s">
        <v>121</v>
      </c>
      <c r="C111" s="343" t="s">
        <v>186</v>
      </c>
    </row>
    <row r="112" spans="1:3" s="337" customFormat="1">
      <c r="A112" s="335"/>
      <c r="B112" s="348" t="s">
        <v>787</v>
      </c>
      <c r="C112" s="348" t="s">
        <v>786</v>
      </c>
    </row>
    <row r="113" spans="1:3" ht="25.5">
      <c r="B113" s="345" t="s">
        <v>46</v>
      </c>
      <c r="C113" s="338" t="s">
        <v>181</v>
      </c>
    </row>
    <row r="114" spans="1:3" s="347" customFormat="1">
      <c r="A114" s="346"/>
      <c r="B114" s="346" t="s">
        <v>42</v>
      </c>
      <c r="C114" s="346" t="s">
        <v>187</v>
      </c>
    </row>
    <row r="115" spans="1:3">
      <c r="B115" s="331" t="s">
        <v>41</v>
      </c>
      <c r="C115" s="331" t="s">
        <v>188</v>
      </c>
    </row>
    <row r="116" spans="1:3" s="337" customFormat="1">
      <c r="A116" s="335"/>
      <c r="B116" s="339" t="s">
        <v>324</v>
      </c>
      <c r="C116" s="339" t="s">
        <v>323</v>
      </c>
    </row>
    <row r="117" spans="1:3">
      <c r="B117" s="331" t="s">
        <v>44</v>
      </c>
      <c r="C117" s="331" t="s">
        <v>189</v>
      </c>
    </row>
    <row r="118" spans="1:3" ht="51">
      <c r="B118" s="334" t="s">
        <v>125</v>
      </c>
      <c r="C118" s="343" t="s">
        <v>190</v>
      </c>
    </row>
    <row r="119" spans="1:3" ht="51">
      <c r="B119" s="334" t="s">
        <v>126</v>
      </c>
      <c r="C119" s="343" t="s">
        <v>191</v>
      </c>
    </row>
    <row r="120" spans="1:3">
      <c r="B120" s="338" t="s">
        <v>336</v>
      </c>
      <c r="C120" s="338" t="s">
        <v>337</v>
      </c>
    </row>
    <row r="121" spans="1:3" ht="51">
      <c r="B121" s="338" t="s">
        <v>780</v>
      </c>
      <c r="C121" s="343" t="s">
        <v>784</v>
      </c>
    </row>
    <row r="122" spans="1:3">
      <c r="B122" s="332" t="s">
        <v>560</v>
      </c>
      <c r="C122" s="332" t="s">
        <v>559</v>
      </c>
    </row>
    <row r="123" spans="1:3" s="337" customFormat="1" ht="51">
      <c r="A123" s="335"/>
      <c r="B123" s="348" t="s">
        <v>781</v>
      </c>
      <c r="C123" s="344" t="s">
        <v>785</v>
      </c>
    </row>
    <row r="124" spans="1:3" ht="25.5">
      <c r="B124" s="334" t="s">
        <v>45</v>
      </c>
      <c r="C124" s="343" t="s">
        <v>194</v>
      </c>
    </row>
    <row r="125" spans="1:3" ht="25.5">
      <c r="B125" s="334" t="s">
        <v>128</v>
      </c>
      <c r="C125" s="343" t="s">
        <v>195</v>
      </c>
    </row>
    <row r="126" spans="1:3" s="337" customFormat="1" ht="51">
      <c r="A126" s="335"/>
      <c r="B126" s="348" t="s">
        <v>464</v>
      </c>
      <c r="C126" s="348" t="s">
        <v>465</v>
      </c>
    </row>
    <row r="127" spans="1:3" ht="51">
      <c r="B127" s="334" t="s">
        <v>130</v>
      </c>
      <c r="C127" s="343" t="s">
        <v>197</v>
      </c>
    </row>
    <row r="128" spans="1:3" ht="25.5">
      <c r="B128" s="338" t="s">
        <v>456</v>
      </c>
      <c r="C128" s="338" t="s">
        <v>457</v>
      </c>
    </row>
    <row r="129" spans="1:3" ht="51">
      <c r="B129" s="338" t="s">
        <v>131</v>
      </c>
      <c r="C129" s="338" t="s">
        <v>215</v>
      </c>
    </row>
    <row r="130" spans="1:3">
      <c r="B130" s="332" t="s">
        <v>571</v>
      </c>
      <c r="C130" s="332" t="s">
        <v>573</v>
      </c>
    </row>
    <row r="131" spans="1:3">
      <c r="B131" s="332" t="s">
        <v>572</v>
      </c>
      <c r="C131" s="332" t="s">
        <v>574</v>
      </c>
    </row>
    <row r="132" spans="1:3">
      <c r="B132" s="332" t="s">
        <v>575</v>
      </c>
      <c r="C132" s="332" t="s">
        <v>576</v>
      </c>
    </row>
    <row r="133" spans="1:3" s="337" customFormat="1">
      <c r="A133" s="335"/>
      <c r="B133" s="335" t="s">
        <v>129</v>
      </c>
      <c r="C133" s="335" t="s">
        <v>196</v>
      </c>
    </row>
    <row r="134" spans="1:3">
      <c r="B134" s="331" t="s">
        <v>48</v>
      </c>
      <c r="C134" s="331" t="s">
        <v>200</v>
      </c>
    </row>
    <row r="135" spans="1:3">
      <c r="B135" s="332" t="s">
        <v>198</v>
      </c>
      <c r="C135" s="331" t="s">
        <v>2</v>
      </c>
    </row>
    <row r="136" spans="1:3" ht="25.5">
      <c r="B136" s="334" t="s">
        <v>136</v>
      </c>
      <c r="C136" s="338" t="s">
        <v>790</v>
      </c>
    </row>
    <row r="137" spans="1:3" ht="51">
      <c r="B137" s="338" t="s">
        <v>782</v>
      </c>
      <c r="C137" s="338" t="s">
        <v>783</v>
      </c>
    </row>
    <row r="138" spans="1:3">
      <c r="B138" s="331" t="s">
        <v>134</v>
      </c>
      <c r="C138" s="331" t="s">
        <v>199</v>
      </c>
    </row>
    <row r="139" spans="1:3" s="337" customFormat="1" ht="15.75">
      <c r="A139" s="335"/>
      <c r="B139" s="339" t="s">
        <v>475</v>
      </c>
      <c r="C139" s="339" t="s">
        <v>474</v>
      </c>
    </row>
    <row r="140" spans="1:3">
      <c r="B140" s="332" t="s">
        <v>488</v>
      </c>
      <c r="C140" s="332" t="s">
        <v>487</v>
      </c>
    </row>
    <row r="141" spans="1:3" ht="51">
      <c r="B141" s="338" t="s">
        <v>793</v>
      </c>
      <c r="C141" s="338" t="s">
        <v>794</v>
      </c>
    </row>
    <row r="142" spans="1:3" ht="51">
      <c r="B142" s="338" t="s">
        <v>791</v>
      </c>
      <c r="C142" s="338" t="s">
        <v>795</v>
      </c>
    </row>
    <row r="143" spans="1:3" ht="51">
      <c r="B143" s="338" t="s">
        <v>792</v>
      </c>
      <c r="C143" s="338" t="s">
        <v>796</v>
      </c>
    </row>
    <row r="144" spans="1:3" ht="51">
      <c r="B144" s="338" t="s">
        <v>477</v>
      </c>
      <c r="C144" s="343" t="s">
        <v>476</v>
      </c>
    </row>
    <row r="145" spans="1:3" ht="51">
      <c r="B145" s="338" t="s">
        <v>490</v>
      </c>
      <c r="C145" s="338" t="s">
        <v>489</v>
      </c>
    </row>
    <row r="146" spans="1:3" ht="25.5">
      <c r="B146" s="334" t="s">
        <v>127</v>
      </c>
      <c r="C146" s="338" t="s">
        <v>192</v>
      </c>
    </row>
    <row r="147" spans="1:3" ht="25.5">
      <c r="B147" s="334" t="s">
        <v>132</v>
      </c>
      <c r="C147" s="338" t="s">
        <v>561</v>
      </c>
    </row>
    <row r="148" spans="1:3" s="330" customFormat="1">
      <c r="A148" s="326"/>
      <c r="B148" s="545" t="s">
        <v>697</v>
      </c>
      <c r="C148" s="545" t="s">
        <v>698</v>
      </c>
    </row>
    <row r="149" spans="1:3" ht="51">
      <c r="B149" s="338" t="s">
        <v>620</v>
      </c>
      <c r="C149" s="338" t="s">
        <v>619</v>
      </c>
    </row>
    <row r="150" spans="1:3" ht="51">
      <c r="B150" s="338" t="s">
        <v>622</v>
      </c>
      <c r="C150" s="338" t="s">
        <v>621</v>
      </c>
    </row>
    <row r="151" spans="1:3" ht="51">
      <c r="B151" s="338" t="s">
        <v>776</v>
      </c>
      <c r="C151" s="338" t="s">
        <v>775</v>
      </c>
    </row>
    <row r="152" spans="1:3" ht="38.25">
      <c r="B152" s="338" t="s">
        <v>623</v>
      </c>
      <c r="C152" s="338" t="s">
        <v>626</v>
      </c>
    </row>
    <row r="153" spans="1:3" ht="38.25">
      <c r="B153" s="338" t="s">
        <v>625</v>
      </c>
      <c r="C153" s="338" t="s">
        <v>624</v>
      </c>
    </row>
    <row r="154" spans="1:3" ht="25.5">
      <c r="B154" s="338" t="s">
        <v>694</v>
      </c>
      <c r="C154" s="338" t="s">
        <v>696</v>
      </c>
    </row>
    <row r="155" spans="1:3">
      <c r="B155" s="338" t="s">
        <v>693</v>
      </c>
      <c r="C155" s="338" t="s">
        <v>695</v>
      </c>
    </row>
    <row r="156" spans="1:3" ht="25.5">
      <c r="B156" s="338" t="s">
        <v>692</v>
      </c>
      <c r="C156" s="338" t="s">
        <v>691</v>
      </c>
    </row>
    <row r="157" spans="1:3">
      <c r="B157" s="332" t="s">
        <v>690</v>
      </c>
      <c r="C157" s="332" t="s">
        <v>689</v>
      </c>
    </row>
    <row r="158" spans="1:3" s="330" customFormat="1">
      <c r="A158" s="326"/>
      <c r="B158" s="349" t="s">
        <v>497</v>
      </c>
      <c r="C158" s="349" t="s">
        <v>498</v>
      </c>
    </row>
    <row r="159" spans="1:3">
      <c r="B159" s="332" t="s">
        <v>579</v>
      </c>
      <c r="C159" s="332" t="s">
        <v>499</v>
      </c>
    </row>
    <row r="160" spans="1:3">
      <c r="B160" s="332" t="s">
        <v>500</v>
      </c>
      <c r="C160" s="332" t="s">
        <v>501</v>
      </c>
    </row>
    <row r="161" spans="1:3">
      <c r="B161" s="332" t="s">
        <v>700</v>
      </c>
      <c r="C161" s="332" t="s">
        <v>699</v>
      </c>
    </row>
    <row r="162" spans="1:3">
      <c r="B162" s="332" t="s">
        <v>703</v>
      </c>
      <c r="C162" s="332" t="s">
        <v>704</v>
      </c>
    </row>
    <row r="163" spans="1:3">
      <c r="B163" s="332" t="s">
        <v>502</v>
      </c>
      <c r="C163" s="332" t="s">
        <v>503</v>
      </c>
    </row>
    <row r="164" spans="1:3">
      <c r="B164" s="332" t="s">
        <v>580</v>
      </c>
      <c r="C164" s="332" t="s">
        <v>504</v>
      </c>
    </row>
    <row r="165" spans="1:3" s="337" customFormat="1">
      <c r="A165" s="335"/>
      <c r="B165" s="339" t="s">
        <v>506</v>
      </c>
      <c r="C165" s="339" t="s">
        <v>505</v>
      </c>
    </row>
    <row r="166" spans="1:3">
      <c r="B166" s="331" t="s">
        <v>137</v>
      </c>
      <c r="C166" s="331" t="s">
        <v>201</v>
      </c>
    </row>
    <row r="167" spans="1:3">
      <c r="B167" s="332" t="s">
        <v>508</v>
      </c>
      <c r="C167" s="332" t="s">
        <v>507</v>
      </c>
    </row>
    <row r="168" spans="1:3">
      <c r="B168" s="338" t="s">
        <v>510</v>
      </c>
      <c r="C168" s="338" t="s">
        <v>509</v>
      </c>
    </row>
    <row r="169" spans="1:3">
      <c r="B169" s="332" t="s">
        <v>513</v>
      </c>
      <c r="C169" s="332" t="s">
        <v>514</v>
      </c>
    </row>
    <row r="170" spans="1:3">
      <c r="B170" s="332" t="s">
        <v>722</v>
      </c>
      <c r="C170" s="332" t="s">
        <v>723</v>
      </c>
    </row>
    <row r="171" spans="1:3">
      <c r="B171" s="332" t="s">
        <v>530</v>
      </c>
      <c r="C171" s="332" t="s">
        <v>529</v>
      </c>
    </row>
    <row r="172" spans="1:3">
      <c r="B172" s="332" t="s">
        <v>750</v>
      </c>
      <c r="C172" s="332" t="s">
        <v>752</v>
      </c>
    </row>
    <row r="173" spans="1:3">
      <c r="B173" s="332" t="s">
        <v>751</v>
      </c>
      <c r="C173" s="332" t="s">
        <v>753</v>
      </c>
    </row>
    <row r="174" spans="1:3">
      <c r="B174" s="332" t="s">
        <v>739</v>
      </c>
      <c r="C174" s="332" t="s">
        <v>728</v>
      </c>
    </row>
    <row r="175" spans="1:3">
      <c r="B175" s="332" t="s">
        <v>740</v>
      </c>
      <c r="C175" s="332" t="s">
        <v>729</v>
      </c>
    </row>
    <row r="176" spans="1:3">
      <c r="B176" s="332" t="s">
        <v>741</v>
      </c>
      <c r="C176" s="332" t="s">
        <v>730</v>
      </c>
    </row>
    <row r="177" spans="2:3">
      <c r="B177" s="332" t="s">
        <v>742</v>
      </c>
      <c r="C177" s="332" t="s">
        <v>731</v>
      </c>
    </row>
    <row r="178" spans="2:3">
      <c r="B178" s="332" t="s">
        <v>743</v>
      </c>
      <c r="C178" s="332" t="s">
        <v>732</v>
      </c>
    </row>
    <row r="179" spans="2:3">
      <c r="B179" s="332" t="s">
        <v>744</v>
      </c>
      <c r="C179" s="332" t="s">
        <v>733</v>
      </c>
    </row>
    <row r="180" spans="2:3">
      <c r="B180" s="332" t="s">
        <v>745</v>
      </c>
      <c r="C180" s="332" t="s">
        <v>734</v>
      </c>
    </row>
    <row r="181" spans="2:3">
      <c r="B181" s="332" t="s">
        <v>746</v>
      </c>
      <c r="C181" s="332" t="s">
        <v>735</v>
      </c>
    </row>
    <row r="182" spans="2:3">
      <c r="B182" s="332" t="s">
        <v>747</v>
      </c>
      <c r="C182" s="332" t="s">
        <v>736</v>
      </c>
    </row>
    <row r="183" spans="2:3">
      <c r="B183" s="332" t="s">
        <v>748</v>
      </c>
      <c r="C183" s="332" t="s">
        <v>737</v>
      </c>
    </row>
    <row r="184" spans="2:3">
      <c r="B184" s="332" t="s">
        <v>749</v>
      </c>
      <c r="C184" s="332" t="s">
        <v>738</v>
      </c>
    </row>
    <row r="185" spans="2:3" ht="63.75">
      <c r="B185" s="338" t="s">
        <v>583</v>
      </c>
      <c r="C185" s="338" t="s">
        <v>519</v>
      </c>
    </row>
    <row r="186" spans="2:3">
      <c r="B186" s="332" t="s">
        <v>522</v>
      </c>
      <c r="C186" s="332" t="s">
        <v>528</v>
      </c>
    </row>
    <row r="187" spans="2:3">
      <c r="B187" s="332" t="s">
        <v>511</v>
      </c>
      <c r="C187" s="332" t="s">
        <v>512</v>
      </c>
    </row>
    <row r="188" spans="2:3">
      <c r="B188" s="332" t="s">
        <v>588</v>
      </c>
      <c r="C188" s="332" t="s">
        <v>589</v>
      </c>
    </row>
    <row r="189" spans="2:3">
      <c r="B189" s="332" t="s">
        <v>591</v>
      </c>
      <c r="C189" s="332" t="s">
        <v>688</v>
      </c>
    </row>
    <row r="190" spans="2:3">
      <c r="B190" s="332" t="s">
        <v>592</v>
      </c>
      <c r="C190" s="332" t="s">
        <v>590</v>
      </c>
    </row>
    <row r="191" spans="2:3">
      <c r="B191" s="332" t="s">
        <v>515</v>
      </c>
      <c r="C191" s="332" t="s">
        <v>516</v>
      </c>
    </row>
    <row r="192" spans="2:3">
      <c r="B192" s="332" t="s">
        <v>593</v>
      </c>
      <c r="C192" s="332" t="s">
        <v>595</v>
      </c>
    </row>
    <row r="193" spans="1:3">
      <c r="B193" s="332" t="s">
        <v>594</v>
      </c>
      <c r="C193" s="332" t="s">
        <v>596</v>
      </c>
    </row>
    <row r="194" spans="1:3">
      <c r="B194" s="332" t="s">
        <v>584</v>
      </c>
      <c r="C194" s="332" t="s">
        <v>585</v>
      </c>
    </row>
    <row r="195" spans="1:3">
      <c r="B195" s="332" t="s">
        <v>520</v>
      </c>
      <c r="C195" s="331" t="s">
        <v>521</v>
      </c>
    </row>
    <row r="196" spans="1:3">
      <c r="B196" s="332" t="s">
        <v>525</v>
      </c>
      <c r="C196" s="332" t="s">
        <v>526</v>
      </c>
    </row>
    <row r="197" spans="1:3">
      <c r="B197" s="332" t="s">
        <v>524</v>
      </c>
      <c r="C197" s="332" t="s">
        <v>527</v>
      </c>
    </row>
    <row r="198" spans="1:3">
      <c r="B198" s="332" t="s">
        <v>587</v>
      </c>
      <c r="C198" s="332" t="s">
        <v>586</v>
      </c>
    </row>
    <row r="199" spans="1:3">
      <c r="B199" s="332" t="s">
        <v>523</v>
      </c>
      <c r="C199" s="332" t="s">
        <v>523</v>
      </c>
    </row>
    <row r="200" spans="1:3">
      <c r="B200" s="332" t="s">
        <v>517</v>
      </c>
      <c r="C200" s="332" t="s">
        <v>518</v>
      </c>
    </row>
    <row r="201" spans="1:3">
      <c r="B201" s="332" t="s">
        <v>606</v>
      </c>
      <c r="C201" s="332" t="s">
        <v>597</v>
      </c>
    </row>
    <row r="202" spans="1:3">
      <c r="B202" s="332" t="s">
        <v>605</v>
      </c>
      <c r="C202" s="332" t="s">
        <v>598</v>
      </c>
    </row>
    <row r="203" spans="1:3">
      <c r="B203" s="332" t="s">
        <v>604</v>
      </c>
      <c r="C203" s="332" t="s">
        <v>599</v>
      </c>
    </row>
    <row r="204" spans="1:3">
      <c r="B204" s="332" t="s">
        <v>603</v>
      </c>
      <c r="C204" s="332" t="s">
        <v>600</v>
      </c>
    </row>
    <row r="205" spans="1:3">
      <c r="B205" s="332" t="s">
        <v>607</v>
      </c>
      <c r="C205" s="332" t="s">
        <v>601</v>
      </c>
    </row>
    <row r="206" spans="1:3">
      <c r="B206" s="332" t="s">
        <v>608</v>
      </c>
      <c r="C206" s="332" t="s">
        <v>602</v>
      </c>
    </row>
    <row r="207" spans="1:3">
      <c r="B207" s="332" t="s">
        <v>724</v>
      </c>
      <c r="C207" s="332" t="s">
        <v>726</v>
      </c>
    </row>
    <row r="208" spans="1:3" s="337" customFormat="1">
      <c r="A208" s="335"/>
      <c r="B208" s="339" t="s">
        <v>725</v>
      </c>
      <c r="C208" s="339" t="s">
        <v>727</v>
      </c>
    </row>
    <row r="209" spans="1:3">
      <c r="B209" s="331" t="s">
        <v>531</v>
      </c>
      <c r="C209" s="331" t="s">
        <v>533</v>
      </c>
    </row>
    <row r="210" spans="1:3">
      <c r="B210" s="332" t="s">
        <v>536</v>
      </c>
      <c r="C210" s="332" t="s">
        <v>535</v>
      </c>
    </row>
    <row r="211" spans="1:3">
      <c r="B211" s="332" t="s">
        <v>538</v>
      </c>
      <c r="C211" s="332" t="s">
        <v>537</v>
      </c>
    </row>
    <row r="212" spans="1:3">
      <c r="B212" s="332" t="s">
        <v>543</v>
      </c>
      <c r="C212" s="332" t="s">
        <v>544</v>
      </c>
    </row>
    <row r="213" spans="1:3">
      <c r="B213" s="332" t="s">
        <v>582</v>
      </c>
      <c r="C213" s="332" t="s">
        <v>545</v>
      </c>
    </row>
    <row r="214" spans="1:3">
      <c r="B214" s="331" t="s">
        <v>532</v>
      </c>
      <c r="C214" s="331" t="s">
        <v>534</v>
      </c>
    </row>
    <row r="215" spans="1:3">
      <c r="B215" s="332" t="s">
        <v>756</v>
      </c>
      <c r="C215" s="332" t="s">
        <v>755</v>
      </c>
    </row>
    <row r="216" spans="1:3">
      <c r="B216" s="332" t="s">
        <v>762</v>
      </c>
      <c r="C216" s="332" t="s">
        <v>763</v>
      </c>
    </row>
    <row r="217" spans="1:3">
      <c r="B217" s="331" t="s">
        <v>547</v>
      </c>
      <c r="C217" s="332" t="s">
        <v>542</v>
      </c>
    </row>
    <row r="218" spans="1:3">
      <c r="B218" s="331" t="s">
        <v>540</v>
      </c>
      <c r="C218" s="332" t="s">
        <v>541</v>
      </c>
    </row>
    <row r="219" spans="1:3">
      <c r="B219" s="332" t="s">
        <v>546</v>
      </c>
      <c r="C219" s="332" t="s">
        <v>754</v>
      </c>
    </row>
    <row r="220" spans="1:3">
      <c r="B220" s="332" t="s">
        <v>764</v>
      </c>
      <c r="C220" s="332" t="s">
        <v>765</v>
      </c>
    </row>
    <row r="221" spans="1:3">
      <c r="B221" s="332" t="s">
        <v>581</v>
      </c>
      <c r="C221" s="332" t="s">
        <v>539</v>
      </c>
    </row>
    <row r="222" spans="1:3" s="330" customFormat="1">
      <c r="A222" s="326"/>
      <c r="B222" s="326" t="s">
        <v>51</v>
      </c>
      <c r="C222" s="349" t="s">
        <v>216</v>
      </c>
    </row>
    <row r="223" spans="1:3">
      <c r="B223" s="332" t="s">
        <v>674</v>
      </c>
      <c r="C223" s="332" t="s">
        <v>676</v>
      </c>
    </row>
    <row r="224" spans="1:3">
      <c r="B224" s="332" t="s">
        <v>675</v>
      </c>
      <c r="C224" s="332" t="s">
        <v>677</v>
      </c>
    </row>
    <row r="225" spans="1:3">
      <c r="B225" s="331" t="s">
        <v>50</v>
      </c>
      <c r="C225" s="331" t="s">
        <v>202</v>
      </c>
    </row>
    <row r="226" spans="1:3">
      <c r="B226" s="331" t="s">
        <v>83</v>
      </c>
      <c r="C226" s="331" t="s">
        <v>203</v>
      </c>
    </row>
    <row r="227" spans="1:3">
      <c r="B227" s="331" t="s">
        <v>84</v>
      </c>
      <c r="C227" s="331" t="s">
        <v>204</v>
      </c>
    </row>
    <row r="228" spans="1:3">
      <c r="B228" s="331" t="s">
        <v>85</v>
      </c>
      <c r="C228" s="331" t="s">
        <v>205</v>
      </c>
    </row>
    <row r="229" spans="1:3" s="337" customFormat="1">
      <c r="A229" s="335"/>
      <c r="B229" s="335" t="s">
        <v>86</v>
      </c>
      <c r="C229" s="335" t="s">
        <v>206</v>
      </c>
    </row>
    <row r="230" spans="1:3" s="347" customFormat="1">
      <c r="A230" s="346"/>
      <c r="B230" s="346" t="s">
        <v>87</v>
      </c>
      <c r="C230" s="346" t="s">
        <v>207</v>
      </c>
    </row>
    <row r="231" spans="1:3">
      <c r="B231" s="331" t="s">
        <v>218</v>
      </c>
      <c r="C231" s="331" t="s">
        <v>220</v>
      </c>
    </row>
    <row r="232" spans="1:3" s="518" customFormat="1">
      <c r="A232" s="516"/>
      <c r="B232" s="516" t="s">
        <v>219</v>
      </c>
      <c r="C232" s="516" t="s">
        <v>221</v>
      </c>
    </row>
    <row r="233" spans="1:3">
      <c r="B233" s="332" t="s">
        <v>222</v>
      </c>
      <c r="C233" s="332" t="s">
        <v>224</v>
      </c>
    </row>
    <row r="234" spans="1:3" s="518" customFormat="1">
      <c r="A234" s="516"/>
      <c r="B234" s="517" t="s">
        <v>223</v>
      </c>
      <c r="C234" s="517" t="s">
        <v>225</v>
      </c>
    </row>
    <row r="235" spans="1:3">
      <c r="B235" s="332" t="s">
        <v>230</v>
      </c>
      <c r="C235" s="332" t="s">
        <v>232</v>
      </c>
    </row>
    <row r="236" spans="1:3">
      <c r="B236" s="332" t="s">
        <v>227</v>
      </c>
      <c r="C236" s="332" t="s">
        <v>233</v>
      </c>
    </row>
    <row r="237" spans="1:3">
      <c r="B237" s="332" t="s">
        <v>685</v>
      </c>
      <c r="C237" s="332" t="s">
        <v>686</v>
      </c>
    </row>
    <row r="238" spans="1:3">
      <c r="B238" s="332" t="s">
        <v>683</v>
      </c>
      <c r="C238" s="332" t="s">
        <v>684</v>
      </c>
    </row>
    <row r="239" spans="1:3" s="518" customFormat="1">
      <c r="A239" s="516"/>
      <c r="B239" s="517" t="s">
        <v>229</v>
      </c>
      <c r="C239" s="517" t="s">
        <v>234</v>
      </c>
    </row>
    <row r="240" spans="1:3">
      <c r="B240" s="332" t="s">
        <v>483</v>
      </c>
      <c r="C240" s="332" t="s">
        <v>479</v>
      </c>
    </row>
    <row r="241" spans="1:3">
      <c r="B241" s="332" t="s">
        <v>484</v>
      </c>
      <c r="C241" s="332" t="s">
        <v>480</v>
      </c>
    </row>
    <row r="242" spans="1:3">
      <c r="B242" s="332" t="s">
        <v>485</v>
      </c>
      <c r="C242" s="332" t="s">
        <v>481</v>
      </c>
    </row>
    <row r="243" spans="1:3">
      <c r="B243" s="332" t="s">
        <v>486</v>
      </c>
      <c r="C243" s="332" t="s">
        <v>482</v>
      </c>
    </row>
    <row r="244" spans="1:3" s="337" customFormat="1">
      <c r="A244" s="335"/>
      <c r="B244" s="339" t="s">
        <v>229</v>
      </c>
      <c r="C244" s="339" t="s">
        <v>234</v>
      </c>
    </row>
  </sheetData>
  <sheetProtection password="CCE3" sheet="1" objects="1" scenarios="1" selectLockedCells="1" selectUnlockedCells="1"/>
  <pageMargins left="0.25" right="0.25" top="0.75" bottom="0.75" header="0.3" footer="0.3"/>
  <pageSetup paperSize="9" scale="40"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9">
    <pageSetUpPr fitToPage="1"/>
  </sheetPr>
  <dimension ref="A1:G34"/>
  <sheetViews>
    <sheetView workbookViewId="0">
      <selection activeCell="C15" sqref="C15"/>
    </sheetView>
  </sheetViews>
  <sheetFormatPr baseColWidth="10" defaultRowHeight="12.75"/>
  <cols>
    <col min="1" max="1" width="11.42578125" style="214"/>
    <col min="2" max="2" width="89.42578125" style="217" bestFit="1" customWidth="1"/>
    <col min="3" max="3" width="14.5703125" style="214" bestFit="1" customWidth="1"/>
    <col min="4" max="4" width="80.85546875" style="217" bestFit="1" customWidth="1"/>
    <col min="5" max="5" width="21.5703125" style="217" bestFit="1" customWidth="1"/>
    <col min="6" max="6" width="8.5703125" style="214" bestFit="1" customWidth="1"/>
    <col min="7" max="7" width="9.5703125" style="214" bestFit="1" customWidth="1"/>
    <col min="8" max="16384" width="11.42578125" style="214"/>
  </cols>
  <sheetData>
    <row r="1" spans="1:7" ht="13.5" thickBot="1">
      <c r="A1" s="213" t="s">
        <v>359</v>
      </c>
      <c r="B1" s="215" t="s">
        <v>362</v>
      </c>
      <c r="C1" s="213" t="s">
        <v>360</v>
      </c>
      <c r="D1" s="215" t="s">
        <v>362</v>
      </c>
      <c r="E1" s="215" t="s">
        <v>438</v>
      </c>
      <c r="F1" s="213"/>
      <c r="G1" s="213" t="s">
        <v>570</v>
      </c>
    </row>
    <row r="2" spans="1:7" ht="14.25">
      <c r="A2" s="218">
        <v>105</v>
      </c>
      <c r="B2" s="219" t="s">
        <v>383</v>
      </c>
      <c r="C2" s="220" t="s">
        <v>334</v>
      </c>
      <c r="D2" s="221" t="s">
        <v>383</v>
      </c>
      <c r="E2" s="222" t="s">
        <v>448</v>
      </c>
      <c r="F2" s="223"/>
      <c r="G2" s="224"/>
    </row>
    <row r="3" spans="1:7" ht="14.25">
      <c r="A3" s="225">
        <v>107</v>
      </c>
      <c r="B3" s="226" t="s">
        <v>382</v>
      </c>
      <c r="C3" s="227" t="s">
        <v>376</v>
      </c>
      <c r="D3" s="228" t="s">
        <v>432</v>
      </c>
      <c r="E3" s="229" t="s">
        <v>448</v>
      </c>
      <c r="F3" s="230"/>
      <c r="G3" s="231"/>
    </row>
    <row r="4" spans="1:7" ht="14.25">
      <c r="A4" s="225">
        <v>117</v>
      </c>
      <c r="B4" s="226" t="s">
        <v>381</v>
      </c>
      <c r="C4" s="227" t="s">
        <v>378</v>
      </c>
      <c r="D4" s="228" t="s">
        <v>435</v>
      </c>
      <c r="E4" s="229" t="s">
        <v>448</v>
      </c>
      <c r="F4" s="230"/>
      <c r="G4" s="231"/>
    </row>
    <row r="5" spans="1:7" ht="14.25">
      <c r="A5" s="225">
        <v>119</v>
      </c>
      <c r="B5" s="226" t="s">
        <v>380</v>
      </c>
      <c r="C5" s="227" t="s">
        <v>335</v>
      </c>
      <c r="D5" s="228" t="s">
        <v>433</v>
      </c>
      <c r="E5" s="229" t="s">
        <v>448</v>
      </c>
      <c r="F5" s="230"/>
      <c r="G5" s="231"/>
    </row>
    <row r="6" spans="1:7" ht="15" thickBot="1">
      <c r="A6" s="232">
        <v>123</v>
      </c>
      <c r="B6" s="233" t="s">
        <v>379</v>
      </c>
      <c r="C6" s="234" t="s">
        <v>377</v>
      </c>
      <c r="D6" s="235" t="s">
        <v>434</v>
      </c>
      <c r="E6" s="233" t="s">
        <v>448</v>
      </c>
      <c r="F6" s="236"/>
      <c r="G6" s="237"/>
    </row>
    <row r="7" spans="1:7" ht="14.25">
      <c r="A7" s="218">
        <v>201</v>
      </c>
      <c r="B7" s="219" t="s">
        <v>408</v>
      </c>
      <c r="C7" s="220" t="s">
        <v>316</v>
      </c>
      <c r="D7" s="238" t="s">
        <v>414</v>
      </c>
      <c r="E7" s="222" t="s">
        <v>35</v>
      </c>
      <c r="F7" s="223"/>
      <c r="G7" s="224"/>
    </row>
    <row r="8" spans="1:7" ht="14.25">
      <c r="A8" s="225">
        <v>202</v>
      </c>
      <c r="B8" s="229" t="s">
        <v>410</v>
      </c>
      <c r="C8" s="227" t="s">
        <v>320</v>
      </c>
      <c r="D8" s="228" t="s">
        <v>413</v>
      </c>
      <c r="E8" s="229" t="s">
        <v>36</v>
      </c>
      <c r="F8" s="230"/>
      <c r="G8" s="231"/>
    </row>
    <row r="9" spans="1:7" ht="14.25">
      <c r="A9" s="225">
        <v>203</v>
      </c>
      <c r="B9" s="229" t="s">
        <v>409</v>
      </c>
      <c r="C9" s="227" t="s">
        <v>361</v>
      </c>
      <c r="D9" s="239" t="s">
        <v>412</v>
      </c>
      <c r="E9" s="229" t="s">
        <v>168</v>
      </c>
      <c r="F9" s="230"/>
      <c r="G9" s="231"/>
    </row>
    <row r="10" spans="1:7" ht="14.25">
      <c r="A10" s="225">
        <v>210</v>
      </c>
      <c r="B10" s="226" t="s">
        <v>406</v>
      </c>
      <c r="C10" s="227" t="s">
        <v>368</v>
      </c>
      <c r="D10" s="239" t="s">
        <v>430</v>
      </c>
      <c r="E10" s="229" t="s">
        <v>168</v>
      </c>
      <c r="F10" s="230"/>
      <c r="G10" s="231"/>
    </row>
    <row r="11" spans="1:7" ht="14.25">
      <c r="A11" s="225">
        <v>211</v>
      </c>
      <c r="B11" s="226" t="s">
        <v>404</v>
      </c>
      <c r="C11" s="227" t="s">
        <v>322</v>
      </c>
      <c r="D11" s="239" t="s">
        <v>428</v>
      </c>
      <c r="E11" s="229" t="s">
        <v>36</v>
      </c>
      <c r="F11" s="230"/>
      <c r="G11" s="231"/>
    </row>
    <row r="12" spans="1:7" ht="14.25">
      <c r="A12" s="225">
        <v>212</v>
      </c>
      <c r="B12" s="226" t="s">
        <v>407</v>
      </c>
      <c r="C12" s="227" t="s">
        <v>328</v>
      </c>
      <c r="D12" s="239" t="s">
        <v>427</v>
      </c>
      <c r="E12" s="229" t="s">
        <v>168</v>
      </c>
      <c r="F12" s="230"/>
      <c r="G12" s="231"/>
    </row>
    <row r="13" spans="1:7" ht="14.25">
      <c r="A13" s="225">
        <v>215</v>
      </c>
      <c r="B13" s="226" t="s">
        <v>411</v>
      </c>
      <c r="C13" s="227" t="s">
        <v>326</v>
      </c>
      <c r="D13" s="239" t="s">
        <v>426</v>
      </c>
      <c r="E13" s="229" t="s">
        <v>168</v>
      </c>
      <c r="F13" s="230"/>
      <c r="G13" s="231"/>
    </row>
    <row r="14" spans="1:7" ht="15" thickBot="1">
      <c r="A14" s="232">
        <v>236</v>
      </c>
      <c r="B14" s="240" t="s">
        <v>405</v>
      </c>
      <c r="C14" s="234" t="s">
        <v>325</v>
      </c>
      <c r="D14" s="241" t="s">
        <v>431</v>
      </c>
      <c r="E14" s="233" t="s">
        <v>168</v>
      </c>
      <c r="F14" s="236"/>
      <c r="G14" s="237"/>
    </row>
    <row r="15" spans="1:7" ht="15" thickBot="1">
      <c r="A15" s="242">
        <v>305</v>
      </c>
      <c r="B15" s="243" t="s">
        <v>403</v>
      </c>
      <c r="C15" s="244" t="s">
        <v>365</v>
      </c>
      <c r="D15" s="245" t="s">
        <v>425</v>
      </c>
      <c r="E15" s="246" t="s">
        <v>135</v>
      </c>
      <c r="F15" s="247"/>
      <c r="G15" s="248"/>
    </row>
    <row r="16" spans="1:7" ht="14.25">
      <c r="A16" s="218">
        <v>306</v>
      </c>
      <c r="B16" s="219" t="s">
        <v>442</v>
      </c>
      <c r="C16" s="220" t="s">
        <v>367</v>
      </c>
      <c r="D16" s="238" t="s">
        <v>447</v>
      </c>
      <c r="E16" s="222" t="s">
        <v>441</v>
      </c>
      <c r="F16" s="223" t="s">
        <v>309</v>
      </c>
      <c r="G16" s="224">
        <v>2</v>
      </c>
    </row>
    <row r="17" spans="1:7" ht="14.25">
      <c r="A17" s="225">
        <v>306</v>
      </c>
      <c r="B17" s="229" t="s">
        <v>445</v>
      </c>
      <c r="C17" s="227" t="s">
        <v>367</v>
      </c>
      <c r="D17" s="239" t="s">
        <v>446</v>
      </c>
      <c r="E17" s="229" t="s">
        <v>437</v>
      </c>
      <c r="F17" s="230" t="s">
        <v>310</v>
      </c>
      <c r="G17" s="231">
        <v>1</v>
      </c>
    </row>
    <row r="18" spans="1:7" ht="15.75">
      <c r="A18" s="225">
        <v>310</v>
      </c>
      <c r="B18" s="226" t="s">
        <v>402</v>
      </c>
      <c r="C18" s="227" t="s">
        <v>366</v>
      </c>
      <c r="D18" s="239" t="s">
        <v>429</v>
      </c>
      <c r="E18" s="229" t="s">
        <v>439</v>
      </c>
      <c r="F18" s="230" t="s">
        <v>309</v>
      </c>
      <c r="G18" s="231">
        <v>2</v>
      </c>
    </row>
    <row r="19" spans="1:7" ht="14.25">
      <c r="A19" s="249" t="s">
        <v>436</v>
      </c>
      <c r="B19" s="226"/>
      <c r="C19" s="227" t="s">
        <v>357</v>
      </c>
      <c r="D19" s="228" t="s">
        <v>421</v>
      </c>
      <c r="E19" s="226"/>
      <c r="F19" s="230" t="s">
        <v>310</v>
      </c>
      <c r="G19" s="231" t="s">
        <v>444</v>
      </c>
    </row>
    <row r="20" spans="1:7" ht="14.25">
      <c r="A20" s="249" t="s">
        <v>436</v>
      </c>
      <c r="B20" s="226"/>
      <c r="C20" s="227" t="s">
        <v>358</v>
      </c>
      <c r="D20" s="239" t="s">
        <v>422</v>
      </c>
      <c r="E20" s="226"/>
      <c r="F20" s="230" t="s">
        <v>310</v>
      </c>
      <c r="G20" s="231" t="s">
        <v>444</v>
      </c>
    </row>
    <row r="21" spans="1:7" ht="14.25">
      <c r="A21" s="249" t="s">
        <v>384</v>
      </c>
      <c r="B21" s="229" t="s">
        <v>392</v>
      </c>
      <c r="C21" s="227" t="s">
        <v>369</v>
      </c>
      <c r="D21" s="239" t="s">
        <v>415</v>
      </c>
      <c r="E21" s="226" t="s">
        <v>437</v>
      </c>
      <c r="F21" s="230" t="s">
        <v>310</v>
      </c>
      <c r="G21" s="231">
        <v>1</v>
      </c>
    </row>
    <row r="22" spans="1:7" ht="15.75">
      <c r="A22" s="249" t="s">
        <v>386</v>
      </c>
      <c r="B22" s="229" t="s">
        <v>394</v>
      </c>
      <c r="C22" s="227" t="s">
        <v>371</v>
      </c>
      <c r="D22" s="229" t="s">
        <v>417</v>
      </c>
      <c r="E22" s="226" t="s">
        <v>439</v>
      </c>
      <c r="F22" s="230" t="s">
        <v>309</v>
      </c>
      <c r="G22" s="231">
        <v>2</v>
      </c>
    </row>
    <row r="23" spans="1:7" ht="14.25">
      <c r="A23" s="249" t="s">
        <v>389</v>
      </c>
      <c r="B23" s="229" t="s">
        <v>397</v>
      </c>
      <c r="C23" s="227" t="s">
        <v>374</v>
      </c>
      <c r="D23" s="239" t="s">
        <v>420</v>
      </c>
      <c r="E23" s="226" t="s">
        <v>440</v>
      </c>
      <c r="F23" s="230" t="s">
        <v>309</v>
      </c>
      <c r="G23" s="231">
        <v>2</v>
      </c>
    </row>
    <row r="24" spans="1:7" ht="14.25">
      <c r="A24" s="249" t="s">
        <v>388</v>
      </c>
      <c r="B24" s="229" t="s">
        <v>396</v>
      </c>
      <c r="C24" s="227" t="s">
        <v>373</v>
      </c>
      <c r="D24" s="239" t="s">
        <v>419</v>
      </c>
      <c r="E24" s="226" t="s">
        <v>441</v>
      </c>
      <c r="F24" s="230" t="s">
        <v>309</v>
      </c>
      <c r="G24" s="231">
        <v>2</v>
      </c>
    </row>
    <row r="25" spans="1:7" ht="14.25">
      <c r="A25" s="249" t="s">
        <v>385</v>
      </c>
      <c r="B25" s="229" t="s">
        <v>393</v>
      </c>
      <c r="C25" s="227" t="s">
        <v>370</v>
      </c>
      <c r="D25" s="239" t="s">
        <v>416</v>
      </c>
      <c r="E25" s="226" t="s">
        <v>437</v>
      </c>
      <c r="F25" s="230" t="s">
        <v>310</v>
      </c>
      <c r="G25" s="231">
        <v>1</v>
      </c>
    </row>
    <row r="26" spans="1:7" ht="15" thickBot="1">
      <c r="A26" s="250" t="s">
        <v>387</v>
      </c>
      <c r="B26" s="233" t="s">
        <v>395</v>
      </c>
      <c r="C26" s="234" t="s">
        <v>372</v>
      </c>
      <c r="D26" s="241" t="s">
        <v>418</v>
      </c>
      <c r="E26" s="240" t="s">
        <v>440</v>
      </c>
      <c r="F26" s="236" t="s">
        <v>309</v>
      </c>
      <c r="G26" s="237">
        <v>2</v>
      </c>
    </row>
    <row r="27" spans="1:7" s="544" customFormat="1">
      <c r="A27" s="539" t="s">
        <v>391</v>
      </c>
      <c r="B27" s="540" t="s">
        <v>398</v>
      </c>
      <c r="C27" s="541" t="s">
        <v>364</v>
      </c>
      <c r="D27" s="542" t="s">
        <v>424</v>
      </c>
      <c r="E27" s="540" t="s">
        <v>449</v>
      </c>
      <c r="F27" s="541" t="s">
        <v>443</v>
      </c>
      <c r="G27" s="543">
        <v>3</v>
      </c>
    </row>
    <row r="28" spans="1:7" ht="14.25">
      <c r="A28" s="249" t="s">
        <v>390</v>
      </c>
      <c r="B28" s="226" t="s">
        <v>399</v>
      </c>
      <c r="C28" s="227" t="s">
        <v>363</v>
      </c>
      <c r="D28" s="239" t="s">
        <v>423</v>
      </c>
      <c r="E28" s="229" t="s">
        <v>449</v>
      </c>
      <c r="F28" s="230" t="s">
        <v>309</v>
      </c>
      <c r="G28" s="231">
        <v>3</v>
      </c>
    </row>
    <row r="29" spans="1:7" ht="15" thickBot="1">
      <c r="A29" s="250" t="s">
        <v>400</v>
      </c>
      <c r="B29" s="240" t="s">
        <v>401</v>
      </c>
      <c r="C29" s="234" t="s">
        <v>436</v>
      </c>
      <c r="D29" s="240"/>
      <c r="E29" s="233" t="s">
        <v>449</v>
      </c>
      <c r="F29" s="236" t="s">
        <v>309</v>
      </c>
      <c r="G29" s="237">
        <v>3</v>
      </c>
    </row>
    <row r="31" spans="1:7">
      <c r="B31" s="216" t="s">
        <v>450</v>
      </c>
    </row>
    <row r="32" spans="1:7">
      <c r="B32" s="216" t="s">
        <v>452</v>
      </c>
    </row>
    <row r="33" spans="2:2">
      <c r="B33" s="216" t="s">
        <v>451</v>
      </c>
    </row>
    <row r="34" spans="2:2">
      <c r="B34" s="216" t="s">
        <v>453</v>
      </c>
    </row>
  </sheetData>
  <sheetProtection password="CCE3" sheet="1" objects="1" scenarios="1" selectLockedCells="1" selectUnlockedCells="1"/>
  <sortState ref="A2:D28">
    <sortCondition ref="A2:A28"/>
  </sortState>
  <pageMargins left="0.7" right="0.7" top="0.78740157499999996" bottom="0.78740157499999996" header="0.3" footer="0.3"/>
  <pageSetup paperSize="9" scale="55" fitToHeight="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8"/>
  <dimension ref="A1:A27"/>
  <sheetViews>
    <sheetView workbookViewId="0">
      <selection sqref="A1:XFD1048576"/>
    </sheetView>
  </sheetViews>
  <sheetFormatPr baseColWidth="10" defaultRowHeight="12.75"/>
  <cols>
    <col min="1" max="1" width="23.28515625" style="198" bestFit="1" customWidth="1"/>
    <col min="2" max="16384" width="11.42578125" style="198"/>
  </cols>
  <sheetData>
    <row r="1" spans="1:1">
      <c r="A1" s="197" t="s">
        <v>217</v>
      </c>
    </row>
    <row r="2" spans="1:1">
      <c r="A2" s="198" t="str">
        <f>IF(Info!H2='S+L'!$B$1,'S+L'!$B$231,'S+L'!$C$231)</f>
        <v>YES</v>
      </c>
    </row>
    <row r="3" spans="1:1">
      <c r="A3" s="198" t="str">
        <f>IF(Info!H2='S+L'!$B$1,'S+L'!$B$232,'S+L'!$C$232)</f>
        <v>NO</v>
      </c>
    </row>
    <row r="4" spans="1:1">
      <c r="A4" s="199" t="s">
        <v>1</v>
      </c>
    </row>
    <row r="6" spans="1:1">
      <c r="A6" s="197" t="s">
        <v>193</v>
      </c>
    </row>
    <row r="7" spans="1:1">
      <c r="A7" s="199" t="s">
        <v>1</v>
      </c>
    </row>
    <row r="8" spans="1:1">
      <c r="A8" s="198" t="str">
        <f>IF(Info!H2='S+L'!$B$1,'S+L'!$B$233,'S+L'!$C$233)</f>
        <v>self-assessment</v>
      </c>
    </row>
    <row r="9" spans="1:1">
      <c r="A9" s="198" t="str">
        <f>IF(Info!H2='S+L'!$B$1,'S+L'!$B$234,'S+L'!$C$234)</f>
        <v>LuSC list</v>
      </c>
    </row>
    <row r="10" spans="1:1">
      <c r="A10" s="200" t="s">
        <v>226</v>
      </c>
    </row>
    <row r="12" spans="1:1">
      <c r="A12" s="197" t="s">
        <v>231</v>
      </c>
    </row>
    <row r="13" spans="1:1">
      <c r="A13" s="198" t="str">
        <f>IF(Info!H2='S+L'!$B$1,'S+L'!$B$235,'S+L'!$C$235)</f>
        <v>test protocol</v>
      </c>
    </row>
    <row r="14" spans="1:1">
      <c r="A14" s="198" t="str">
        <f>IF(Info!H2='S+L'!$B$1,'S+L'!$B$236,'S+L'!$C$236)</f>
        <v>read across</v>
      </c>
    </row>
    <row r="15" spans="1:1">
      <c r="A15" s="200" t="s">
        <v>228</v>
      </c>
    </row>
    <row r="16" spans="1:1">
      <c r="A16" s="198" t="str">
        <f>IF(Info!H2='S+L'!$B$1,'S+L'!$B$237,'S+L'!$C$237)</f>
        <v>producer info</v>
      </c>
    </row>
    <row r="17" spans="1:1">
      <c r="A17" s="198" t="str">
        <f>IF(Info!H2='S+L'!$B$1,'S+L'!$B$238,'S+L'!$C$238)</f>
        <v>ECHA dossier</v>
      </c>
    </row>
    <row r="18" spans="1:1">
      <c r="A18" s="198" t="str">
        <f>IF(Info!H2='S+L'!$B$1,'S+L'!$B$239,'S+L'!$C$239)</f>
        <v>other</v>
      </c>
    </row>
    <row r="19" spans="1:1">
      <c r="A19" s="199" t="s">
        <v>1</v>
      </c>
    </row>
    <row r="21" spans="1:1">
      <c r="A21" s="197" t="s">
        <v>235</v>
      </c>
    </row>
    <row r="22" spans="1:1">
      <c r="A22" s="200" t="str">
        <f>IF(Info!H2='S+L'!$B$1,'S+L'!$B$240,'S+L'!$C$240)</f>
        <v>palm oil</v>
      </c>
    </row>
    <row r="23" spans="1:1">
      <c r="A23" s="200" t="str">
        <f>IF(Info!K29='S+L'!$B$1,'S+L'!$B$241,'S+L'!$C$241)</f>
        <v>palm kernel oil</v>
      </c>
    </row>
    <row r="24" spans="1:1">
      <c r="A24" s="200" t="str">
        <f>IF(Info!J30='S+L'!$B$1,'S+L'!$B$242,'S+L'!$C$242)</f>
        <v>derivative of palm oil</v>
      </c>
    </row>
    <row r="25" spans="1:1">
      <c r="A25" s="200" t="str">
        <f>IF(Info!K31='S+L'!$B$1,'S+L'!$B$243,'S+L'!$C$243)</f>
        <v>derivative of palm kernel oil</v>
      </c>
    </row>
    <row r="26" spans="1:1">
      <c r="A26" s="200" t="str">
        <f>IF(Info!K31='S+L'!$B$1,'S+L'!$B$244,'S+L'!$C$244)</f>
        <v>other</v>
      </c>
    </row>
    <row r="27" spans="1:1">
      <c r="A27" s="199" t="s">
        <v>1</v>
      </c>
    </row>
  </sheetData>
  <sheetProtection password="CCE3" sheet="1" objects="1" scenarios="1" selectLockedCells="1" selectUnlockedCells="1"/>
  <pageMargins left="0.7" right="0.7" top="0.78740157499999996" bottom="0.78740157499999996"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4"/>
  <sheetViews>
    <sheetView workbookViewId="0">
      <selection activeCell="E41" sqref="E40:E41"/>
    </sheetView>
  </sheetViews>
  <sheetFormatPr baseColWidth="10" defaultRowHeight="12.75"/>
  <cols>
    <col min="1" max="1" width="2.5703125" style="569" customWidth="1"/>
    <col min="2" max="4" width="11.42578125" style="569"/>
    <col min="5" max="5" width="124" style="569" customWidth="1"/>
    <col min="6" max="16384" width="11.42578125" style="569"/>
  </cols>
  <sheetData>
    <row r="2" spans="2:5">
      <c r="B2" s="571" t="s">
        <v>666</v>
      </c>
      <c r="C2" s="571" t="s">
        <v>667</v>
      </c>
      <c r="D2" s="571" t="s">
        <v>668</v>
      </c>
      <c r="E2" s="571" t="s">
        <v>669</v>
      </c>
    </row>
    <row r="3" spans="2:5">
      <c r="B3" s="570" t="s">
        <v>665</v>
      </c>
      <c r="C3" s="570" t="s">
        <v>664</v>
      </c>
      <c r="D3" s="570" t="s">
        <v>670</v>
      </c>
      <c r="E3" s="570" t="s">
        <v>671</v>
      </c>
    </row>
    <row r="4" spans="2:5">
      <c r="B4" s="570" t="s">
        <v>668</v>
      </c>
      <c r="C4" s="570" t="s">
        <v>797</v>
      </c>
      <c r="D4" s="570" t="s">
        <v>798</v>
      </c>
      <c r="E4" s="570" t="s">
        <v>799</v>
      </c>
    </row>
  </sheetData>
  <sheetProtection selectLockedCells="1" selectUnlockedCells="1"/>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3">
    <pageSetUpPr fitToPage="1"/>
  </sheetPr>
  <dimension ref="B1:M32"/>
  <sheetViews>
    <sheetView zoomScaleNormal="100" workbookViewId="0">
      <selection activeCell="B10" sqref="B10"/>
    </sheetView>
  </sheetViews>
  <sheetFormatPr baseColWidth="10" defaultRowHeight="13.7" customHeight="1"/>
  <cols>
    <col min="1" max="1" width="2.5703125" style="21" customWidth="1"/>
    <col min="2" max="2" width="14.5703125" style="21" bestFit="1" customWidth="1"/>
    <col min="3" max="10" width="14.5703125" style="21" customWidth="1"/>
    <col min="11" max="11" width="14.28515625" style="21" customWidth="1"/>
    <col min="12" max="12" width="8.85546875" style="21" customWidth="1"/>
    <col min="13" max="13" width="10.5703125" style="21" customWidth="1"/>
    <col min="14" max="14" width="2.5703125" style="21" customWidth="1"/>
    <col min="15" max="16384" width="11.42578125" style="21"/>
  </cols>
  <sheetData>
    <row r="1" spans="2:13" ht="13.7" customHeight="1">
      <c r="E1" s="550"/>
      <c r="F1" s="550"/>
      <c r="G1" s="550"/>
      <c r="H1" s="550"/>
    </row>
    <row r="2" spans="2:13" ht="13.7" customHeight="1">
      <c r="B2" s="67"/>
      <c r="C2" s="68"/>
      <c r="D2" s="68"/>
      <c r="E2" s="68"/>
      <c r="F2" s="68"/>
      <c r="G2" s="68"/>
      <c r="H2" s="68"/>
      <c r="I2" s="68"/>
      <c r="J2" s="68"/>
      <c r="K2" s="69"/>
      <c r="M2" s="573" t="str">
        <f>Info!K2</f>
        <v>v 1.0</v>
      </c>
    </row>
    <row r="3" spans="2:13" ht="13.7" customHeight="1">
      <c r="B3" s="683" t="str">
        <f>IF(Info!$H$2='S+L'!$B$1,'S+L'!$B$33,'S+L'!$C$33)</f>
        <v>Thickening system in case of greases</v>
      </c>
      <c r="C3" s="683"/>
      <c r="D3" s="683"/>
      <c r="K3" s="295"/>
      <c r="L3" s="742"/>
      <c r="M3" s="743"/>
    </row>
    <row r="4" spans="2:13" ht="13.7" customHeight="1" thickBot="1"/>
    <row r="5" spans="2:13" ht="13.7" customHeight="1" thickBot="1">
      <c r="B5" s="780" t="str">
        <f>IF(Info!$H$2='S+L'!$B$1,'S+L'!$B$34,'S+L'!$C$34)</f>
        <v>Is a reactive thickening system used in the grease?</v>
      </c>
      <c r="C5" s="778"/>
      <c r="D5" s="778"/>
      <c r="E5" s="778"/>
      <c r="F5" s="22" t="str">
        <f>IF(Info!$H$2='S+L'!$B$1,'S+L'!$B$35,'S+L'!$C$35)</f>
        <v>Yes</v>
      </c>
      <c r="G5" s="20" t="str">
        <f>IF(Info!$H$2='S+L'!$B$1,'S+L'!$B$36,'S+L'!$C$36)</f>
        <v>No</v>
      </c>
      <c r="H5" s="777" t="str">
        <f>IF(Info!$H$2='S+L'!$B$1,'S+L'!$B$37,'S+L'!$C$37)</f>
        <v>If YES, fill in the following tables:</v>
      </c>
      <c r="I5" s="778"/>
      <c r="J5" s="779"/>
    </row>
    <row r="6" spans="2:13" ht="13.7" customHeight="1" thickBot="1">
      <c r="B6" s="293"/>
      <c r="C6" s="293"/>
      <c r="D6" s="293"/>
      <c r="E6" s="293"/>
      <c r="F6" s="293"/>
      <c r="G6" s="293"/>
      <c r="H6" s="293"/>
      <c r="I6" s="293"/>
    </row>
    <row r="7" spans="2:13" ht="13.7" customHeight="1" thickBot="1">
      <c r="B7" s="765" t="str">
        <f>IF(Info!$H$2='S+L'!$B$1,'S+L'!$B$38,'S+L'!$C$38)</f>
        <v>Information on the reactants of the thickening system:</v>
      </c>
      <c r="C7" s="766"/>
      <c r="D7" s="766"/>
      <c r="E7" s="767"/>
      <c r="F7" s="12"/>
      <c r="G7" s="12"/>
      <c r="H7" s="12"/>
      <c r="I7" s="12"/>
      <c r="M7" s="21" t="s">
        <v>236</v>
      </c>
    </row>
    <row r="8" spans="2:13" ht="27" customHeight="1">
      <c r="B8" s="51" t="str">
        <f>IF(Info!$H$2='S+L'!$B$1,'S+L'!$B$39,'S+L'!$C$39)</f>
        <v>CAS No.</v>
      </c>
      <c r="C8" s="52" t="str">
        <f>IF(Info!$H$2='S+L'!$B$1,'S+L'!$B$40,'S+L'!$C$40)</f>
        <v>EC No.</v>
      </c>
      <c r="D8" s="763" t="str">
        <f>IF(Info!$H$2='S+L'!$B$1,'S+L'!$B$41,'S+L'!$C$41)</f>
        <v>Chemical Name</v>
      </c>
      <c r="E8" s="771"/>
      <c r="F8" s="771"/>
      <c r="G8" s="763" t="str">
        <f>IF(Info!$H$2='S+L'!$B$1,'S+L'!$B$42,'S+L'!$C$42)</f>
        <v>Mass [g] of reactant
(in 100 g of the grease)</v>
      </c>
      <c r="H8" s="753"/>
      <c r="I8" s="781" t="str">
        <f>IF(Info!$H$2='S+L'!$B$1,'S+L'!$B$43,'S+L'!$C$43)</f>
        <v>Tic reactants
used in excess</v>
      </c>
      <c r="J8" s="782"/>
    </row>
    <row r="9" spans="2:13" ht="13.7" customHeight="1" thickBot="1">
      <c r="B9" s="372"/>
      <c r="C9" s="373"/>
      <c r="D9" s="760"/>
      <c r="E9" s="760"/>
      <c r="F9" s="760"/>
      <c r="G9" s="760"/>
      <c r="H9" s="755"/>
      <c r="I9" s="760"/>
      <c r="J9" s="773"/>
    </row>
    <row r="10" spans="2:13" ht="13.7" customHeight="1">
      <c r="B10" s="972"/>
      <c r="C10" s="19"/>
      <c r="D10" s="973"/>
      <c r="E10" s="744"/>
      <c r="F10" s="744"/>
      <c r="G10" s="744"/>
      <c r="H10" s="750"/>
      <c r="I10" s="748"/>
      <c r="J10" s="749"/>
    </row>
    <row r="11" spans="2:13" ht="13.7" customHeight="1">
      <c r="B11" s="974"/>
      <c r="C11" s="975"/>
      <c r="D11" s="973"/>
      <c r="E11" s="744"/>
      <c r="F11" s="744"/>
      <c r="G11" s="744"/>
      <c r="H11" s="750"/>
      <c r="I11" s="751"/>
      <c r="J11" s="752"/>
    </row>
    <row r="12" spans="2:13" ht="13.7" customHeight="1">
      <c r="B12" s="974"/>
      <c r="C12" s="975"/>
      <c r="D12" s="973"/>
      <c r="E12" s="744"/>
      <c r="F12" s="744"/>
      <c r="G12" s="744"/>
      <c r="H12" s="750"/>
      <c r="I12" s="751"/>
      <c r="J12" s="752"/>
    </row>
    <row r="13" spans="2:13" ht="13.7" customHeight="1" thickBot="1">
      <c r="B13" s="976"/>
      <c r="C13" s="977"/>
      <c r="D13" s="978"/>
      <c r="E13" s="761"/>
      <c r="F13" s="761"/>
      <c r="G13" s="761"/>
      <c r="H13" s="762"/>
      <c r="I13" s="746"/>
      <c r="J13" s="747"/>
    </row>
    <row r="14" spans="2:13" ht="13.7" customHeight="1" thickBot="1">
      <c r="B14" s="293"/>
      <c r="C14" s="293"/>
      <c r="D14" s="293"/>
      <c r="E14" s="293"/>
      <c r="F14" s="293"/>
      <c r="G14" s="293"/>
      <c r="H14" s="293"/>
      <c r="I14" s="293"/>
    </row>
    <row r="15" spans="2:13" ht="13.7" customHeight="1" thickBot="1">
      <c r="B15" s="765" t="str">
        <f>IF(Info!$H$2='S+L'!$B$1,'S+L'!$B$44,'S+L'!$C$44)</f>
        <v>State the intended chemical reaction:</v>
      </c>
      <c r="C15" s="783"/>
      <c r="D15" s="783"/>
      <c r="E15" s="784"/>
      <c r="F15" s="293"/>
      <c r="G15" s="293"/>
      <c r="H15" s="293"/>
      <c r="I15" s="293"/>
    </row>
    <row r="16" spans="2:13" ht="26.25" customHeight="1" thickBot="1">
      <c r="B16" s="979"/>
      <c r="C16" s="769"/>
      <c r="D16" s="769"/>
      <c r="E16" s="769"/>
      <c r="F16" s="769"/>
      <c r="G16" s="769"/>
      <c r="H16" s="769"/>
      <c r="I16" s="769"/>
      <c r="J16" s="770"/>
    </row>
    <row r="17" spans="2:13" ht="13.7" customHeight="1" thickBot="1">
      <c r="B17" s="293"/>
      <c r="C17" s="293"/>
      <c r="D17" s="293"/>
      <c r="E17" s="293"/>
      <c r="F17" s="293"/>
      <c r="G17" s="293"/>
      <c r="H17" s="293"/>
      <c r="I17" s="293"/>
    </row>
    <row r="18" spans="2:13" ht="13.7" customHeight="1" thickBot="1">
      <c r="B18" s="765" t="str">
        <f>IF(Info!$H$2='S+L'!$B$1,'S+L'!$B$45,'S+L'!$C$45)</f>
        <v>Information on the products formed during the intended chemical reaction:</v>
      </c>
      <c r="C18" s="766"/>
      <c r="D18" s="766"/>
      <c r="E18" s="766"/>
      <c r="F18" s="767"/>
      <c r="G18" s="293"/>
      <c r="H18" s="765" t="str">
        <f>IF(Info!$H$2='S+L'!$B$1,'S+L'!$B$47,'S+L'!$C$47)</f>
        <v>Information on the substances remaining in excess after the intended chemical reaction:</v>
      </c>
      <c r="I18" s="766"/>
      <c r="J18" s="766"/>
      <c r="K18" s="766"/>
      <c r="L18" s="766"/>
      <c r="M18" s="767"/>
    </row>
    <row r="19" spans="2:13" ht="27" customHeight="1">
      <c r="B19" s="4" t="str">
        <f>IF(Info!$H$2='S+L'!$B$1,'S+L'!$B$39,'S+L'!$C$39)</f>
        <v>CAS No.</v>
      </c>
      <c r="C19" s="771" t="str">
        <f>IF(Info!$H$2='S+L'!$B$1,'S+L'!$B$41,'S+L'!$C$41)</f>
        <v>Chemical Name</v>
      </c>
      <c r="D19" s="771"/>
      <c r="E19" s="771"/>
      <c r="F19" s="763" t="str">
        <f>IF(Info!$H$2='S+L'!$B$1,'S+L'!$B$46,'S+L'!$C$46)</f>
        <v>Mass [g] of product
(in 100 g of the grease)</v>
      </c>
      <c r="G19" s="753"/>
      <c r="H19" s="4" t="str">
        <f>IF(Info!$H$2='S+L'!$B$1,'S+L'!$B$39,'S+L'!$C$39)</f>
        <v>CAS No.</v>
      </c>
      <c r="I19" s="753" t="str">
        <f>IF(Info!$H$2='S+L'!$B$1,'S+L'!$B$41,'S+L'!$C$41)</f>
        <v>Chemical Name</v>
      </c>
      <c r="J19" s="754"/>
      <c r="K19" s="763" t="str">
        <f>IF(Info!$H$2='S+L'!$B$1,'S+L'!$B$48,'S+L'!$C$48)</f>
        <v>Mass [g] of substances in excess
(in 100 g of the grease)</v>
      </c>
      <c r="L19" s="771"/>
      <c r="M19" s="772"/>
    </row>
    <row r="20" spans="2:13" ht="13.7" customHeight="1" thickBot="1">
      <c r="B20" s="372"/>
      <c r="C20" s="760"/>
      <c r="D20" s="760"/>
      <c r="E20" s="760"/>
      <c r="F20" s="760"/>
      <c r="G20" s="755"/>
      <c r="H20" s="372"/>
      <c r="I20" s="755"/>
      <c r="J20" s="756"/>
      <c r="K20" s="760"/>
      <c r="L20" s="760"/>
      <c r="M20" s="773"/>
    </row>
    <row r="21" spans="2:13" ht="13.7" customHeight="1">
      <c r="B21" s="972"/>
      <c r="C21" s="973"/>
      <c r="D21" s="744"/>
      <c r="E21" s="744"/>
      <c r="F21" s="744"/>
      <c r="G21" s="750"/>
      <c r="H21" s="972"/>
      <c r="I21" s="757"/>
      <c r="J21" s="758"/>
      <c r="K21" s="744"/>
      <c r="L21" s="744"/>
      <c r="M21" s="745"/>
    </row>
    <row r="22" spans="2:13" ht="13.7" customHeight="1">
      <c r="B22" s="974"/>
      <c r="C22" s="973"/>
      <c r="D22" s="744"/>
      <c r="E22" s="744"/>
      <c r="F22" s="744"/>
      <c r="G22" s="750"/>
      <c r="H22" s="974"/>
      <c r="I22" s="750"/>
      <c r="J22" s="759"/>
      <c r="K22" s="744"/>
      <c r="L22" s="744"/>
      <c r="M22" s="745"/>
    </row>
    <row r="23" spans="2:13" ht="13.7" customHeight="1">
      <c r="B23" s="974"/>
      <c r="C23" s="973"/>
      <c r="D23" s="744"/>
      <c r="E23" s="744"/>
      <c r="F23" s="744"/>
      <c r="G23" s="750"/>
      <c r="H23" s="1"/>
      <c r="I23" s="750"/>
      <c r="J23" s="759"/>
      <c r="K23" s="744"/>
      <c r="L23" s="744"/>
      <c r="M23" s="745"/>
    </row>
    <row r="24" spans="2:13" ht="13.7" customHeight="1" thickBot="1">
      <c r="B24" s="976"/>
      <c r="C24" s="978"/>
      <c r="D24" s="761"/>
      <c r="E24" s="761"/>
      <c r="F24" s="761"/>
      <c r="G24" s="762"/>
      <c r="H24" s="2"/>
      <c r="I24" s="762"/>
      <c r="J24" s="774"/>
      <c r="K24" s="761"/>
      <c r="L24" s="761"/>
      <c r="M24" s="764"/>
    </row>
    <row r="25" spans="2:13" ht="13.7" customHeight="1">
      <c r="B25" s="10"/>
      <c r="C25" s="11"/>
      <c r="D25" s="11"/>
      <c r="E25" s="11"/>
      <c r="F25" s="293"/>
      <c r="G25" s="293"/>
      <c r="H25" s="293"/>
      <c r="I25" s="293"/>
    </row>
    <row r="26" spans="2:13" s="17" customFormat="1" ht="13.7" customHeight="1">
      <c r="B26" s="776"/>
      <c r="C26" s="776"/>
      <c r="D26" s="776"/>
      <c r="E26" s="776"/>
      <c r="F26" s="776"/>
      <c r="G26" s="293"/>
      <c r="H26" s="293"/>
      <c r="I26" s="293"/>
    </row>
    <row r="27" spans="2:13" s="17" customFormat="1" ht="13.7" customHeight="1">
      <c r="B27" s="302"/>
      <c r="C27" s="302"/>
      <c r="D27" s="294"/>
      <c r="E27" s="775"/>
      <c r="F27" s="775"/>
      <c r="G27" s="775"/>
      <c r="H27" s="293"/>
      <c r="I27" s="293"/>
    </row>
    <row r="28" spans="2:13" s="17" customFormat="1" ht="13.7" customHeight="1">
      <c r="B28" s="293"/>
      <c r="C28" s="293"/>
      <c r="D28" s="293"/>
      <c r="E28" s="700"/>
      <c r="F28" s="700"/>
      <c r="G28" s="700"/>
      <c r="H28" s="293"/>
      <c r="I28" s="293"/>
    </row>
    <row r="29" spans="2:13" s="17" customFormat="1" ht="13.7" customHeight="1">
      <c r="B29" s="302"/>
      <c r="C29" s="302"/>
      <c r="D29" s="293"/>
      <c r="E29" s="700"/>
      <c r="F29" s="700"/>
      <c r="G29" s="700"/>
      <c r="H29" s="293"/>
      <c r="I29" s="293"/>
    </row>
    <row r="30" spans="2:13" s="17" customFormat="1" ht="13.7" customHeight="1">
      <c r="B30" s="293"/>
      <c r="C30" s="293"/>
      <c r="D30" s="293"/>
      <c r="E30" s="700"/>
      <c r="F30" s="700"/>
      <c r="G30" s="700"/>
      <c r="H30" s="293"/>
      <c r="I30" s="293"/>
    </row>
    <row r="31" spans="2:13" s="17" customFormat="1" ht="13.7" customHeight="1">
      <c r="B31" s="293"/>
      <c r="C31" s="293"/>
      <c r="D31" s="293"/>
      <c r="E31" s="700"/>
      <c r="F31" s="700"/>
      <c r="G31" s="700"/>
      <c r="H31" s="293"/>
      <c r="I31" s="293"/>
    </row>
    <row r="32" spans="2:13" s="17" customFormat="1" ht="13.7" customHeight="1">
      <c r="B32" s="293"/>
      <c r="C32" s="293"/>
      <c r="D32" s="293"/>
      <c r="E32" s="700"/>
      <c r="F32" s="700"/>
      <c r="G32" s="700"/>
      <c r="H32" s="293"/>
      <c r="I32" s="293"/>
    </row>
  </sheetData>
  <sheetProtection password="CCE3" sheet="1" objects="1" scenarios="1" selectLockedCells="1"/>
  <mergeCells count="58">
    <mergeCell ref="B18:F18"/>
    <mergeCell ref="H5:J5"/>
    <mergeCell ref="B7:E7"/>
    <mergeCell ref="B5:E5"/>
    <mergeCell ref="G8:H8"/>
    <mergeCell ref="I9:J9"/>
    <mergeCell ref="I8:J8"/>
    <mergeCell ref="B15:E15"/>
    <mergeCell ref="D13:F13"/>
    <mergeCell ref="B3:D3"/>
    <mergeCell ref="D8:F8"/>
    <mergeCell ref="D9:F9"/>
    <mergeCell ref="G9:H9"/>
    <mergeCell ref="G12:H12"/>
    <mergeCell ref="D10:F10"/>
    <mergeCell ref="D12:F12"/>
    <mergeCell ref="D11:F11"/>
    <mergeCell ref="F23:G23"/>
    <mergeCell ref="E32:G32"/>
    <mergeCell ref="E27:G27"/>
    <mergeCell ref="E28:G28"/>
    <mergeCell ref="E29:G29"/>
    <mergeCell ref="E30:G30"/>
    <mergeCell ref="E31:G31"/>
    <mergeCell ref="B26:F26"/>
    <mergeCell ref="F24:G24"/>
    <mergeCell ref="K24:M24"/>
    <mergeCell ref="H18:M18"/>
    <mergeCell ref="B16:J16"/>
    <mergeCell ref="C24:E24"/>
    <mergeCell ref="K23:M23"/>
    <mergeCell ref="C19:E19"/>
    <mergeCell ref="F22:G22"/>
    <mergeCell ref="K19:M19"/>
    <mergeCell ref="C21:E21"/>
    <mergeCell ref="K20:M20"/>
    <mergeCell ref="K21:M21"/>
    <mergeCell ref="C20:E20"/>
    <mergeCell ref="I24:J24"/>
    <mergeCell ref="I23:J23"/>
    <mergeCell ref="C22:E22"/>
    <mergeCell ref="C23:E23"/>
    <mergeCell ref="L3:M3"/>
    <mergeCell ref="K22:M22"/>
    <mergeCell ref="I13:J13"/>
    <mergeCell ref="I10:J10"/>
    <mergeCell ref="G11:H11"/>
    <mergeCell ref="I11:J11"/>
    <mergeCell ref="I19:J19"/>
    <mergeCell ref="I20:J20"/>
    <mergeCell ref="I21:J21"/>
    <mergeCell ref="I22:J22"/>
    <mergeCell ref="I12:J12"/>
    <mergeCell ref="G10:H10"/>
    <mergeCell ref="F20:G20"/>
    <mergeCell ref="F21:G21"/>
    <mergeCell ref="G13:H13"/>
    <mergeCell ref="F19:G19"/>
  </mergeCells>
  <phoneticPr fontId="2" type="noConversion"/>
  <pageMargins left="0.78740157480314965" right="0.78740157480314965" top="0.98425196850393704" bottom="0.98425196850393704" header="0.51181102362204722" footer="0.51181102362204722"/>
  <pageSetup paperSize="9" scale="76" orientation="landscape" r:id="rId1"/>
  <headerFooter alignWithMargins="0">
    <oddHeader>&amp;CApplication form for the EU Ecolabel 027 for Lubricants</oddHeader>
    <oddFooter>&amp;L&amp;A&amp;C2&amp;R&amp;D</oddFooter>
  </headerFooter>
  <drawing r:id="rId2"/>
  <legacyDrawing r:id="rId3"/>
  <controls>
    <mc:AlternateContent xmlns:mc="http://schemas.openxmlformats.org/markup-compatibility/2006">
      <mc:Choice Requires="x14">
        <control shapeId="12289" r:id="rId4" name="CheckBox1">
          <controlPr autoLine="0" autoPict="0" r:id="rId5">
            <anchor moveWithCells="1" sizeWithCells="1">
              <from>
                <xdr:col>4</xdr:col>
                <xdr:colOff>38100</xdr:colOff>
                <xdr:row>1</xdr:row>
                <xdr:rowOff>0</xdr:rowOff>
              </from>
              <to>
                <xdr:col>4</xdr:col>
                <xdr:colOff>171450</xdr:colOff>
                <xdr:row>1</xdr:row>
                <xdr:rowOff>0</xdr:rowOff>
              </to>
            </anchor>
          </controlPr>
        </control>
      </mc:Choice>
      <mc:Fallback>
        <control shapeId="12289" r:id="rId4" name="CheckBox1"/>
      </mc:Fallback>
    </mc:AlternateContent>
    <mc:AlternateContent xmlns:mc="http://schemas.openxmlformats.org/markup-compatibility/2006">
      <mc:Choice Requires="x14">
        <control shapeId="12290" r:id="rId6" name="CheckBox3">
          <controlPr autoLine="0" autoPict="0" r:id="rId5">
            <anchor moveWithCells="1" sizeWithCells="1">
              <from>
                <xdr:col>5</xdr:col>
                <xdr:colOff>38100</xdr:colOff>
                <xdr:row>1</xdr:row>
                <xdr:rowOff>0</xdr:rowOff>
              </from>
              <to>
                <xdr:col>5</xdr:col>
                <xdr:colOff>171450</xdr:colOff>
                <xdr:row>1</xdr:row>
                <xdr:rowOff>0</xdr:rowOff>
              </to>
            </anchor>
          </controlPr>
        </control>
      </mc:Choice>
      <mc:Fallback>
        <control shapeId="12290" r:id="rId6" name="CheckBox3"/>
      </mc:Fallback>
    </mc:AlternateContent>
    <mc:AlternateContent xmlns:mc="http://schemas.openxmlformats.org/markup-compatibility/2006">
      <mc:Choice Requires="x14">
        <control shapeId="12291" r:id="rId7" name="CheckBox4">
          <controlPr autoLine="0" autoPict="0" r:id="rId8">
            <anchor moveWithCells="1" sizeWithCells="1">
              <from>
                <xdr:col>5</xdr:col>
                <xdr:colOff>38100</xdr:colOff>
                <xdr:row>1</xdr:row>
                <xdr:rowOff>0</xdr:rowOff>
              </from>
              <to>
                <xdr:col>5</xdr:col>
                <xdr:colOff>171450</xdr:colOff>
                <xdr:row>1</xdr:row>
                <xdr:rowOff>0</xdr:rowOff>
              </to>
            </anchor>
          </controlPr>
        </control>
      </mc:Choice>
      <mc:Fallback>
        <control shapeId="12291" r:id="rId7" name="CheckBox4"/>
      </mc:Fallback>
    </mc:AlternateContent>
    <mc:AlternateContent xmlns:mc="http://schemas.openxmlformats.org/markup-compatibility/2006">
      <mc:Choice Requires="x14">
        <control shapeId="12292" r:id="rId9" name="CheckBox5">
          <controlPr autoLine="0" autoPict="0" r:id="rId8">
            <anchor moveWithCells="1" sizeWithCells="1">
              <from>
                <xdr:col>4</xdr:col>
                <xdr:colOff>38100</xdr:colOff>
                <xdr:row>1</xdr:row>
                <xdr:rowOff>0</xdr:rowOff>
              </from>
              <to>
                <xdr:col>4</xdr:col>
                <xdr:colOff>171450</xdr:colOff>
                <xdr:row>1</xdr:row>
                <xdr:rowOff>0</xdr:rowOff>
              </to>
            </anchor>
          </controlPr>
        </control>
      </mc:Choice>
      <mc:Fallback>
        <control shapeId="12292" r:id="rId9" name="CheckBox5"/>
      </mc:Fallback>
    </mc:AlternateContent>
    <mc:AlternateContent xmlns:mc="http://schemas.openxmlformats.org/markup-compatibility/2006">
      <mc:Choice Requires="x14">
        <control shapeId="12293" r:id="rId10" name="CheckBox6">
          <controlPr autoLine="0" autoPict="0" r:id="rId8">
            <anchor moveWithCells="1" sizeWithCells="1">
              <from>
                <xdr:col>5</xdr:col>
                <xdr:colOff>38100</xdr:colOff>
                <xdr:row>1</xdr:row>
                <xdr:rowOff>0</xdr:rowOff>
              </from>
              <to>
                <xdr:col>5</xdr:col>
                <xdr:colOff>171450</xdr:colOff>
                <xdr:row>1</xdr:row>
                <xdr:rowOff>0</xdr:rowOff>
              </to>
            </anchor>
          </controlPr>
        </control>
      </mc:Choice>
      <mc:Fallback>
        <control shapeId="12293" r:id="rId10" name="CheckBox6"/>
      </mc:Fallback>
    </mc:AlternateContent>
    <mc:AlternateContent xmlns:mc="http://schemas.openxmlformats.org/markup-compatibility/2006">
      <mc:Choice Requires="x14">
        <control shapeId="12294" r:id="rId11" name="CheckBox7">
          <controlPr autoLine="0" autoPict="0" r:id="rId8">
            <anchor moveWithCells="1" sizeWithCells="1">
              <from>
                <xdr:col>6</xdr:col>
                <xdr:colOff>38100</xdr:colOff>
                <xdr:row>1</xdr:row>
                <xdr:rowOff>0</xdr:rowOff>
              </from>
              <to>
                <xdr:col>6</xdr:col>
                <xdr:colOff>171450</xdr:colOff>
                <xdr:row>1</xdr:row>
                <xdr:rowOff>0</xdr:rowOff>
              </to>
            </anchor>
          </controlPr>
        </control>
      </mc:Choice>
      <mc:Fallback>
        <control shapeId="12294" r:id="rId11" name="CheckBox7"/>
      </mc:Fallback>
    </mc:AlternateContent>
    <mc:AlternateContent xmlns:mc="http://schemas.openxmlformats.org/markup-compatibility/2006">
      <mc:Choice Requires="x14">
        <control shapeId="12295" r:id="rId12" name="CheckBox8">
          <controlPr autoLine="0" autoPict="0" r:id="rId8">
            <anchor moveWithCells="1" sizeWithCells="1">
              <from>
                <xdr:col>7</xdr:col>
                <xdr:colOff>38100</xdr:colOff>
                <xdr:row>1</xdr:row>
                <xdr:rowOff>0</xdr:rowOff>
              </from>
              <to>
                <xdr:col>7</xdr:col>
                <xdr:colOff>171450</xdr:colOff>
                <xdr:row>1</xdr:row>
                <xdr:rowOff>0</xdr:rowOff>
              </to>
            </anchor>
          </controlPr>
        </control>
      </mc:Choice>
      <mc:Fallback>
        <control shapeId="12295" r:id="rId12" name="CheckBox8"/>
      </mc:Fallback>
    </mc:AlternateContent>
    <mc:AlternateContent xmlns:mc="http://schemas.openxmlformats.org/markup-compatibility/2006">
      <mc:Choice Requires="x14">
        <control shapeId="12306" r:id="rId13" name="CheckBox2">
          <controlPr autoLine="0" autoPict="0" r:id="rId8">
            <anchor moveWithCells="1" sizeWithCells="1">
              <from>
                <xdr:col>4</xdr:col>
                <xdr:colOff>38100</xdr:colOff>
                <xdr:row>1</xdr:row>
                <xdr:rowOff>0</xdr:rowOff>
              </from>
              <to>
                <xdr:col>4</xdr:col>
                <xdr:colOff>171450</xdr:colOff>
                <xdr:row>1</xdr:row>
                <xdr:rowOff>0</xdr:rowOff>
              </to>
            </anchor>
          </controlPr>
        </control>
      </mc:Choice>
      <mc:Fallback>
        <control shapeId="12306" r:id="rId13" name="CheckBox2"/>
      </mc:Fallback>
    </mc:AlternateContent>
    <mc:AlternateContent xmlns:mc="http://schemas.openxmlformats.org/markup-compatibility/2006">
      <mc:Choice Requires="x14">
        <control shapeId="12307" r:id="rId14" name="CheckBox19">
          <controlPr autoLine="0" autoPict="0" r:id="rId8">
            <anchor moveWithCells="1" sizeWithCells="1">
              <from>
                <xdr:col>4</xdr:col>
                <xdr:colOff>38100</xdr:colOff>
                <xdr:row>1</xdr:row>
                <xdr:rowOff>0</xdr:rowOff>
              </from>
              <to>
                <xdr:col>4</xdr:col>
                <xdr:colOff>171450</xdr:colOff>
                <xdr:row>1</xdr:row>
                <xdr:rowOff>0</xdr:rowOff>
              </to>
            </anchor>
          </controlPr>
        </control>
      </mc:Choice>
      <mc:Fallback>
        <control shapeId="12307" r:id="rId14" name="CheckBox19"/>
      </mc:Fallback>
    </mc:AlternateContent>
    <mc:AlternateContent xmlns:mc="http://schemas.openxmlformats.org/markup-compatibility/2006">
      <mc:Choice Requires="x14">
        <control shapeId="12308" r:id="rId15" name="CheckBox20">
          <controlPr autoLine="0" autoPict="0" r:id="rId8">
            <anchor moveWithCells="1" sizeWithCells="1">
              <from>
                <xdr:col>4</xdr:col>
                <xdr:colOff>38100</xdr:colOff>
                <xdr:row>1</xdr:row>
                <xdr:rowOff>0</xdr:rowOff>
              </from>
              <to>
                <xdr:col>4</xdr:col>
                <xdr:colOff>171450</xdr:colOff>
                <xdr:row>1</xdr:row>
                <xdr:rowOff>0</xdr:rowOff>
              </to>
            </anchor>
          </controlPr>
        </control>
      </mc:Choice>
      <mc:Fallback>
        <control shapeId="12308" r:id="rId15" name="CheckBox20"/>
      </mc:Fallback>
    </mc:AlternateContent>
    <mc:AlternateContent xmlns:mc="http://schemas.openxmlformats.org/markup-compatibility/2006">
      <mc:Choice Requires="x14">
        <control shapeId="12309" r:id="rId16" name="CheckBox21">
          <controlPr autoLine="0" autoPict="0" r:id="rId8">
            <anchor moveWithCells="1" sizeWithCells="1">
              <from>
                <xdr:col>5</xdr:col>
                <xdr:colOff>38100</xdr:colOff>
                <xdr:row>1</xdr:row>
                <xdr:rowOff>0</xdr:rowOff>
              </from>
              <to>
                <xdr:col>5</xdr:col>
                <xdr:colOff>171450</xdr:colOff>
                <xdr:row>1</xdr:row>
                <xdr:rowOff>0</xdr:rowOff>
              </to>
            </anchor>
          </controlPr>
        </control>
      </mc:Choice>
      <mc:Fallback>
        <control shapeId="12309" r:id="rId16" name="CheckBox21"/>
      </mc:Fallback>
    </mc:AlternateContent>
    <mc:AlternateContent xmlns:mc="http://schemas.openxmlformats.org/markup-compatibility/2006">
      <mc:Choice Requires="x14">
        <control shapeId="12310" r:id="rId17" name="CheckBox22">
          <controlPr autoLine="0" autoPict="0" r:id="rId8">
            <anchor moveWithCells="1" sizeWithCells="1">
              <from>
                <xdr:col>5</xdr:col>
                <xdr:colOff>38100</xdr:colOff>
                <xdr:row>1</xdr:row>
                <xdr:rowOff>0</xdr:rowOff>
              </from>
              <to>
                <xdr:col>5</xdr:col>
                <xdr:colOff>171450</xdr:colOff>
                <xdr:row>1</xdr:row>
                <xdr:rowOff>0</xdr:rowOff>
              </to>
            </anchor>
          </controlPr>
        </control>
      </mc:Choice>
      <mc:Fallback>
        <control shapeId="12310" r:id="rId17" name="CheckBox22"/>
      </mc:Fallback>
    </mc:AlternateContent>
    <mc:AlternateContent xmlns:mc="http://schemas.openxmlformats.org/markup-compatibility/2006">
      <mc:Choice Requires="x14">
        <control shapeId="12311" r:id="rId18" name="CheckBox23">
          <controlPr autoLine="0" r:id="rId8">
            <anchor moveWithCells="1" sizeWithCells="1">
              <from>
                <xdr:col>5</xdr:col>
                <xdr:colOff>38100</xdr:colOff>
                <xdr:row>4</xdr:row>
                <xdr:rowOff>28575</xdr:rowOff>
              </from>
              <to>
                <xdr:col>5</xdr:col>
                <xdr:colOff>171450</xdr:colOff>
                <xdr:row>4</xdr:row>
                <xdr:rowOff>152400</xdr:rowOff>
              </to>
            </anchor>
          </controlPr>
        </control>
      </mc:Choice>
      <mc:Fallback>
        <control shapeId="12311" r:id="rId18" name="CheckBox23"/>
      </mc:Fallback>
    </mc:AlternateContent>
    <mc:AlternateContent xmlns:mc="http://schemas.openxmlformats.org/markup-compatibility/2006">
      <mc:Choice Requires="x14">
        <control shapeId="12312" r:id="rId19" name="CheckBox24">
          <controlPr autoLine="0" r:id="rId8">
            <anchor moveWithCells="1" sizeWithCells="1">
              <from>
                <xdr:col>6</xdr:col>
                <xdr:colOff>38100</xdr:colOff>
                <xdr:row>4</xdr:row>
                <xdr:rowOff>28575</xdr:rowOff>
              </from>
              <to>
                <xdr:col>6</xdr:col>
                <xdr:colOff>171450</xdr:colOff>
                <xdr:row>4</xdr:row>
                <xdr:rowOff>152400</xdr:rowOff>
              </to>
            </anchor>
          </controlPr>
        </control>
      </mc:Choice>
      <mc:Fallback>
        <control shapeId="12312" r:id="rId19" name="CheckBox24"/>
      </mc:Fallback>
    </mc:AlternateContent>
    <mc:AlternateContent xmlns:mc="http://schemas.openxmlformats.org/markup-compatibility/2006">
      <mc:Choice Requires="x14">
        <control shapeId="12313" r:id="rId20" name="CheckBox25">
          <controlPr autoLine="0" r:id="rId8">
            <anchor moveWithCells="1" sizeWithCells="1">
              <from>
                <xdr:col>8</xdr:col>
                <xdr:colOff>942975</xdr:colOff>
                <xdr:row>9</xdr:row>
                <xdr:rowOff>28575</xdr:rowOff>
              </from>
              <to>
                <xdr:col>9</xdr:col>
                <xdr:colOff>104775</xdr:colOff>
                <xdr:row>9</xdr:row>
                <xdr:rowOff>152400</xdr:rowOff>
              </to>
            </anchor>
          </controlPr>
        </control>
      </mc:Choice>
      <mc:Fallback>
        <control shapeId="12313" r:id="rId20" name="CheckBox25"/>
      </mc:Fallback>
    </mc:AlternateContent>
    <mc:AlternateContent xmlns:mc="http://schemas.openxmlformats.org/markup-compatibility/2006">
      <mc:Choice Requires="x14">
        <control shapeId="12314" r:id="rId21" name="CheckBox26">
          <controlPr autoLine="0" autoPict="0" r:id="rId8">
            <anchor moveWithCells="1" sizeWithCells="1">
              <from>
                <xdr:col>8</xdr:col>
                <xdr:colOff>38100</xdr:colOff>
                <xdr:row>10</xdr:row>
                <xdr:rowOff>0</xdr:rowOff>
              </from>
              <to>
                <xdr:col>8</xdr:col>
                <xdr:colOff>171450</xdr:colOff>
                <xdr:row>10</xdr:row>
                <xdr:rowOff>0</xdr:rowOff>
              </to>
            </anchor>
          </controlPr>
        </control>
      </mc:Choice>
      <mc:Fallback>
        <control shapeId="12314" r:id="rId21" name="CheckBox26"/>
      </mc:Fallback>
    </mc:AlternateContent>
    <mc:AlternateContent xmlns:mc="http://schemas.openxmlformats.org/markup-compatibility/2006">
      <mc:Choice Requires="x14">
        <control shapeId="12315" r:id="rId22" name="CheckBox27">
          <controlPr autoLine="0" r:id="rId8">
            <anchor moveWithCells="1" sizeWithCells="1">
              <from>
                <xdr:col>8</xdr:col>
                <xdr:colOff>942975</xdr:colOff>
                <xdr:row>10</xdr:row>
                <xdr:rowOff>28575</xdr:rowOff>
              </from>
              <to>
                <xdr:col>9</xdr:col>
                <xdr:colOff>104775</xdr:colOff>
                <xdr:row>10</xdr:row>
                <xdr:rowOff>152400</xdr:rowOff>
              </to>
            </anchor>
          </controlPr>
        </control>
      </mc:Choice>
      <mc:Fallback>
        <control shapeId="12315" r:id="rId22" name="CheckBox27"/>
      </mc:Fallback>
    </mc:AlternateContent>
    <mc:AlternateContent xmlns:mc="http://schemas.openxmlformats.org/markup-compatibility/2006">
      <mc:Choice Requires="x14">
        <control shapeId="12316" r:id="rId23" name="CheckBox28">
          <controlPr autoLine="0" r:id="rId8">
            <anchor moveWithCells="1" sizeWithCells="1">
              <from>
                <xdr:col>8</xdr:col>
                <xdr:colOff>942975</xdr:colOff>
                <xdr:row>11</xdr:row>
                <xdr:rowOff>28575</xdr:rowOff>
              </from>
              <to>
                <xdr:col>9</xdr:col>
                <xdr:colOff>104775</xdr:colOff>
                <xdr:row>11</xdr:row>
                <xdr:rowOff>152400</xdr:rowOff>
              </to>
            </anchor>
          </controlPr>
        </control>
      </mc:Choice>
      <mc:Fallback>
        <control shapeId="12316" r:id="rId23" name="CheckBox28"/>
      </mc:Fallback>
    </mc:AlternateContent>
    <mc:AlternateContent xmlns:mc="http://schemas.openxmlformats.org/markup-compatibility/2006">
      <mc:Choice Requires="x14">
        <control shapeId="12317" r:id="rId24" name="CheckBox29">
          <controlPr autoLine="0" r:id="rId8">
            <anchor moveWithCells="1" sizeWithCells="1">
              <from>
                <xdr:col>8</xdr:col>
                <xdr:colOff>942975</xdr:colOff>
                <xdr:row>12</xdr:row>
                <xdr:rowOff>28575</xdr:rowOff>
              </from>
              <to>
                <xdr:col>9</xdr:col>
                <xdr:colOff>104775</xdr:colOff>
                <xdr:row>12</xdr:row>
                <xdr:rowOff>152400</xdr:rowOff>
              </to>
            </anchor>
          </controlPr>
        </control>
      </mc:Choice>
      <mc:Fallback>
        <control shapeId="12317" r:id="rId24" name="CheckBox29"/>
      </mc:Fallback>
    </mc:AlternateContent>
  </control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pageSetUpPr fitToPage="1"/>
  </sheetPr>
  <dimension ref="B1:P42"/>
  <sheetViews>
    <sheetView zoomScaleNormal="100" workbookViewId="0">
      <selection activeCell="G7" sqref="G7"/>
    </sheetView>
  </sheetViews>
  <sheetFormatPr baseColWidth="10" defaultRowHeight="12.75"/>
  <cols>
    <col min="1" max="1" width="2.5703125" style="302" customWidth="1"/>
    <col min="2" max="2" width="4" style="302" bestFit="1" customWidth="1"/>
    <col min="3" max="4" width="11.5703125" style="302" customWidth="1"/>
    <col min="5" max="5" width="37" style="302" customWidth="1"/>
    <col min="6" max="6" width="9" style="302" customWidth="1"/>
    <col min="7" max="7" width="7.28515625" style="302" customWidth="1"/>
    <col min="8" max="8" width="18.5703125" style="302" customWidth="1"/>
    <col min="9" max="9" width="8.140625" style="302" customWidth="1"/>
    <col min="10" max="10" width="6.140625" style="302" bestFit="1" customWidth="1"/>
    <col min="11" max="11" width="7.7109375" style="302" bestFit="1" customWidth="1"/>
    <col min="12" max="12" width="6.140625" style="302" bestFit="1" customWidth="1"/>
    <col min="13" max="13" width="7.7109375" style="302" bestFit="1" customWidth="1"/>
    <col min="14" max="14" width="6.140625" style="302" bestFit="1" customWidth="1"/>
    <col min="15" max="15" width="7.7109375" style="302" bestFit="1" customWidth="1"/>
    <col min="16" max="17" width="2.5703125" style="302" customWidth="1"/>
    <col min="18" max="16384" width="11.42578125" style="302"/>
  </cols>
  <sheetData>
    <row r="1" spans="2:16" ht="13.5" customHeight="1">
      <c r="E1" s="175"/>
      <c r="H1" s="304" t="str">
        <f>IF(Info!H2='S+L'!$B$1,'S+L'!$B$74,'S+L'!$C$74)</f>
        <v>Assessment pursuant Criterion:°</v>
      </c>
      <c r="K1" s="181" t="s">
        <v>549</v>
      </c>
      <c r="O1" s="66" t="str">
        <f>Info!$K$2</f>
        <v>v 1.0</v>
      </c>
    </row>
    <row r="2" spans="2:16" ht="13.5" customHeight="1" thickBot="1">
      <c r="C2" s="16" t="str">
        <f>IF(Info!H2='S+L'!$B$1,'S+L'!$B$49,'S+L'!$C$49)</f>
        <v>Grease?"</v>
      </c>
      <c r="E2" s="16" t="str">
        <f>IF(Info!H2='S+L'!$B$1,'S+L'!$B$50,'S+L'!$C$50)</f>
        <v>Category:</v>
      </c>
      <c r="K2" s="299"/>
      <c r="L2" s="299"/>
      <c r="M2" s="299"/>
      <c r="N2" s="299"/>
    </row>
    <row r="3" spans="2:16" ht="13.5" customHeight="1" thickBot="1">
      <c r="C3" s="376" t="str">
        <f>'1'!C3</f>
        <v>r</v>
      </c>
      <c r="E3" s="377" t="str">
        <f>'1'!E3</f>
        <v>TLL</v>
      </c>
      <c r="G3" s="789" t="str">
        <f>IF(Info!H2='S+L'!$B$1,'S+L'!$B$75,'S+L'!$C$75)</f>
        <v>EEL classification***</v>
      </c>
      <c r="H3" s="790"/>
      <c r="I3" s="785" t="str">
        <f>IF(Info!H2='S+L'!$B$1,'S+L'!$B$76,'S+L'!$C$76)</f>
        <v>EEL classification D?</v>
      </c>
      <c r="J3" s="786"/>
      <c r="K3" s="786"/>
      <c r="L3" s="786"/>
      <c r="M3" s="786"/>
      <c r="N3" s="786"/>
      <c r="O3" s="787"/>
    </row>
    <row r="4" spans="2:16" ht="25.5" customHeight="1" thickBot="1">
      <c r="C4" s="304" t="str">
        <f>IF(Info!H2='S+L'!$B$1,'S+L'!$B$77,'S+L'!$C$77)</f>
        <v>Lubricants and main components (&gt; 5% (w/w))</v>
      </c>
      <c r="G4" s="791" t="str">
        <f>IF(Info!H2='S+L'!$B$1,'S+L'!$B$78,'S+L'!$C$78)</f>
        <v>Aquatic toxicity</v>
      </c>
      <c r="H4" s="792"/>
      <c r="I4" s="785" t="str">
        <f>IF(Info!H2='S+L'!$B$1,'S+L'!$B$79,'S+L'!$C$79)</f>
        <v>Algae</v>
      </c>
      <c r="J4" s="787"/>
      <c r="K4" s="785" t="str">
        <f>IF(Info!H2='S+L'!$B$1,'S+L'!$B$80,'S+L'!$C$80)</f>
        <v>Daphnia</v>
      </c>
      <c r="L4" s="787"/>
      <c r="M4" s="785" t="str">
        <f>IF(Info!H2='S+L'!$B$1,'S+L'!$B$81,'S+L'!$C$81)</f>
        <v>Fish</v>
      </c>
      <c r="N4" s="787"/>
      <c r="O4" s="30" t="str">
        <f>IF(Info!H2='S+L'!$B$1,'S+L'!$B$82,'S+L'!$C$82)</f>
        <v>Other</v>
      </c>
    </row>
    <row r="5" spans="2:16" ht="60" customHeight="1" thickBot="1">
      <c r="B5" s="507" t="str">
        <f>IF(Info!H2='S+L'!$B$1,'S+L'!$B$53,'S+L'!$C$53)</f>
        <v>No.</v>
      </c>
      <c r="C5" s="298" t="str">
        <f>IF(Info!H2='S+L'!$B$1,'S+L'!$B$39,'S+L'!$C$39)</f>
        <v>CAS No.</v>
      </c>
      <c r="D5" s="5" t="str">
        <f>IF(Info!H2='S+L'!$B$1,'S+L'!$B$40,'S+L'!$C$40)</f>
        <v>EC No.</v>
      </c>
      <c r="E5" s="290" t="str">
        <f>IF(Info!H2='S+L'!$B$1,'S+L'!$B$54,'S+L'!$C$54)</f>
        <v>Substance/Brand name
(as stated on the LuSC-list)
(IUPAC name)</v>
      </c>
      <c r="F5" s="53" t="str">
        <f>IF(Info!H2='S+L'!$B$1,'S+L'!$B$55,'S+L'!$C$55)</f>
        <v>Fraction
present
[% (w/w)]</v>
      </c>
      <c r="G5" s="27" t="str">
        <f>IF(Info!H2='S+L'!$B$1,'S+L'!$B$83,'S+L'!$C$83)</f>
        <v>EEL
classifi-
cation
ok? (D)</v>
      </c>
      <c r="H5" s="55" t="str">
        <f>IF(Info!H2='S+L'!$B$1,'S+L'!$B$84,'S+L'!$C$84)</f>
        <v>Source of assessment
(self-assessment* or
LuSC-list or LoC**)</v>
      </c>
      <c r="I5" s="793" t="str">
        <f>IF(Info!H2='S+L'!$B$1,'S+L'!$B$85,'S+L'!$C$85)</f>
        <v>Result</v>
      </c>
      <c r="J5" s="794"/>
      <c r="K5" s="794"/>
      <c r="L5" s="794"/>
      <c r="M5" s="794"/>
      <c r="N5" s="795"/>
      <c r="O5" s="300" t="str">
        <f>IF(Info!H2='S+L'!$B$1,'S+L'!$B$86,'S+L'!$C$86)</f>
        <v>Data
suffi-
cient?</v>
      </c>
      <c r="P5" s="72" t="s">
        <v>247</v>
      </c>
    </row>
    <row r="6" spans="2:16" ht="13.5" thickBot="1">
      <c r="B6" s="392"/>
      <c r="C6" s="475"/>
      <c r="D6" s="363"/>
      <c r="E6" s="363"/>
      <c r="F6" s="378"/>
      <c r="G6" s="370"/>
      <c r="H6" s="365"/>
      <c r="I6" s="387" t="s">
        <v>106</v>
      </c>
      <c r="J6" s="388" t="s">
        <v>118</v>
      </c>
      <c r="K6" s="387" t="s">
        <v>107</v>
      </c>
      <c r="L6" s="389" t="s">
        <v>118</v>
      </c>
      <c r="M6" s="390" t="s">
        <v>108</v>
      </c>
      <c r="N6" s="391" t="s">
        <v>294</v>
      </c>
      <c r="O6" s="370"/>
      <c r="P6" s="392"/>
    </row>
    <row r="7" spans="2:16" ht="13.5" customHeight="1" thickBot="1">
      <c r="B7" s="375">
        <v>1</v>
      </c>
      <c r="C7" s="788" t="str">
        <f>'1'!C7</f>
        <v>Lubricant:</v>
      </c>
      <c r="D7" s="732"/>
      <c r="E7" s="357">
        <f>'1'!E7</f>
        <v>0</v>
      </c>
      <c r="F7" s="375"/>
      <c r="G7" s="595" t="s">
        <v>1</v>
      </c>
      <c r="H7" s="578" t="s">
        <v>224</v>
      </c>
      <c r="I7" s="393" t="str">
        <f>'2 - Algae'!O7</f>
        <v/>
      </c>
      <c r="J7" s="394" t="str">
        <f>'2 - Algae'!Q7</f>
        <v/>
      </c>
      <c r="K7" s="395" t="str">
        <f>'2 - Daphnia'!O7</f>
        <v/>
      </c>
      <c r="L7" s="396" t="str">
        <f>'2 - Daphnia'!Q7</f>
        <v/>
      </c>
      <c r="M7" s="397" t="str">
        <f>'2 - Fish'!O7</f>
        <v/>
      </c>
      <c r="N7" s="394" t="str">
        <f>'2 - Fish'!Q7</f>
        <v/>
      </c>
      <c r="O7" s="523"/>
      <c r="P7" s="137"/>
    </row>
    <row r="8" spans="2:16" ht="13.5" customHeight="1">
      <c r="B8" s="511">
        <v>2</v>
      </c>
      <c r="C8" s="510">
        <f>'1'!C8</f>
        <v>0</v>
      </c>
      <c r="D8" s="379">
        <f>'1'!D8</f>
        <v>0</v>
      </c>
      <c r="E8" s="380">
        <f>'1'!E8</f>
        <v>0</v>
      </c>
      <c r="F8" s="381">
        <f>'1'!F8</f>
        <v>0</v>
      </c>
      <c r="G8" s="143" t="s">
        <v>1</v>
      </c>
      <c r="H8" s="144" t="s">
        <v>1</v>
      </c>
      <c r="I8" s="398" t="str">
        <f>'2 - Algae'!O8</f>
        <v/>
      </c>
      <c r="J8" s="73"/>
      <c r="K8" s="399" t="str">
        <f>'2 - Daphnia'!O8</f>
        <v/>
      </c>
      <c r="L8" s="400" t="str">
        <f>'2 - Daphnia'!Q8</f>
        <v/>
      </c>
      <c r="M8" s="303"/>
      <c r="N8" s="401" t="str">
        <f>'2 - Fish'!Q8</f>
        <v/>
      </c>
      <c r="O8" s="583" t="str">
        <f>'2 - Other'!R8</f>
        <v/>
      </c>
      <c r="P8" s="145"/>
    </row>
    <row r="9" spans="2:16" ht="13.5" customHeight="1">
      <c r="B9" s="509">
        <v>3</v>
      </c>
      <c r="C9" s="453">
        <f>'1'!C9</f>
        <v>0</v>
      </c>
      <c r="D9" s="377">
        <f>'1'!D9</f>
        <v>0</v>
      </c>
      <c r="E9" s="382">
        <f>'1'!E9</f>
        <v>0</v>
      </c>
      <c r="F9" s="383">
        <f>'1'!F9</f>
        <v>0</v>
      </c>
      <c r="G9" s="23" t="s">
        <v>1</v>
      </c>
      <c r="H9" s="149" t="s">
        <v>1</v>
      </c>
      <c r="I9" s="403" t="str">
        <f>'2 - Algae'!O9</f>
        <v/>
      </c>
      <c r="J9" s="74"/>
      <c r="K9" s="404" t="str">
        <f>'2 - Daphnia'!O9</f>
        <v/>
      </c>
      <c r="L9" s="405" t="str">
        <f>'2 - Daphnia'!Q9</f>
        <v/>
      </c>
      <c r="M9" s="303"/>
      <c r="N9" s="406" t="str">
        <f>'2 - Fish'!Q9</f>
        <v/>
      </c>
      <c r="O9" s="584" t="str">
        <f>'2 - Other'!R9</f>
        <v/>
      </c>
      <c r="P9" s="150"/>
    </row>
    <row r="10" spans="2:16" ht="13.5" customHeight="1">
      <c r="B10" s="509">
        <v>4</v>
      </c>
      <c r="C10" s="453">
        <f>'1'!C10</f>
        <v>0</v>
      </c>
      <c r="D10" s="377">
        <f>'1'!D10</f>
        <v>0</v>
      </c>
      <c r="E10" s="382">
        <f>'1'!E10</f>
        <v>0</v>
      </c>
      <c r="F10" s="383">
        <f>'1'!F10</f>
        <v>0</v>
      </c>
      <c r="G10" s="23" t="s">
        <v>1</v>
      </c>
      <c r="H10" s="149" t="s">
        <v>1</v>
      </c>
      <c r="I10" s="403" t="str">
        <f>'2 - Algae'!O10</f>
        <v/>
      </c>
      <c r="J10" s="74"/>
      <c r="K10" s="404" t="str">
        <f>'2 - Daphnia'!O10</f>
        <v/>
      </c>
      <c r="L10" s="405" t="str">
        <f>'2 - Daphnia'!Q10</f>
        <v/>
      </c>
      <c r="M10" s="303"/>
      <c r="N10" s="406" t="str">
        <f>'2 - Fish'!Q10</f>
        <v/>
      </c>
      <c r="O10" s="584" t="str">
        <f>'2 - Other'!R10</f>
        <v/>
      </c>
      <c r="P10" s="150"/>
    </row>
    <row r="11" spans="2:16" ht="13.5" customHeight="1">
      <c r="B11" s="509">
        <v>5</v>
      </c>
      <c r="C11" s="453">
        <f>'1'!C11</f>
        <v>0</v>
      </c>
      <c r="D11" s="377">
        <f>'1'!D11</f>
        <v>0</v>
      </c>
      <c r="E11" s="382">
        <f>'1'!E11</f>
        <v>0</v>
      </c>
      <c r="F11" s="383">
        <f>'1'!F11</f>
        <v>0</v>
      </c>
      <c r="G11" s="23" t="s">
        <v>1</v>
      </c>
      <c r="H11" s="596" t="s">
        <v>1</v>
      </c>
      <c r="I11" s="403" t="str">
        <f>'2 - Algae'!O11</f>
        <v/>
      </c>
      <c r="J11" s="74"/>
      <c r="K11" s="404" t="str">
        <f>'2 - Daphnia'!O11</f>
        <v/>
      </c>
      <c r="L11" s="405" t="str">
        <f>'2 - Daphnia'!Q11</f>
        <v/>
      </c>
      <c r="M11" s="303"/>
      <c r="N11" s="406" t="str">
        <f>'2 - Fish'!Q11</f>
        <v/>
      </c>
      <c r="O11" s="584" t="str">
        <f>'2 - Other'!R11</f>
        <v/>
      </c>
      <c r="P11" s="150"/>
    </row>
    <row r="12" spans="2:16" ht="13.5" customHeight="1">
      <c r="B12" s="509">
        <v>6</v>
      </c>
      <c r="C12" s="453">
        <f>'1'!C12</f>
        <v>0</v>
      </c>
      <c r="D12" s="377">
        <f>'1'!D12</f>
        <v>0</v>
      </c>
      <c r="E12" s="382">
        <f>'1'!E12</f>
        <v>0</v>
      </c>
      <c r="F12" s="383">
        <f>'1'!F12</f>
        <v>0</v>
      </c>
      <c r="G12" s="23" t="s">
        <v>1</v>
      </c>
      <c r="H12" s="149" t="s">
        <v>1</v>
      </c>
      <c r="I12" s="403" t="str">
        <f>'2 - Algae'!O12</f>
        <v/>
      </c>
      <c r="J12" s="74"/>
      <c r="K12" s="404" t="str">
        <f>'2 - Daphnia'!O12</f>
        <v/>
      </c>
      <c r="L12" s="405" t="str">
        <f>'2 - Daphnia'!Q12</f>
        <v/>
      </c>
      <c r="M12" s="303"/>
      <c r="N12" s="406" t="str">
        <f>'2 - Fish'!Q12</f>
        <v/>
      </c>
      <c r="O12" s="584" t="str">
        <f>'2 - Other'!R12</f>
        <v/>
      </c>
      <c r="P12" s="150"/>
    </row>
    <row r="13" spans="2:16" ht="13.5" customHeight="1">
      <c r="B13" s="509">
        <v>7</v>
      </c>
      <c r="C13" s="453">
        <f>'1'!C13</f>
        <v>0</v>
      </c>
      <c r="D13" s="377">
        <f>'1'!D13</f>
        <v>0</v>
      </c>
      <c r="E13" s="382">
        <f>'1'!E13</f>
        <v>0</v>
      </c>
      <c r="F13" s="383">
        <f>'1'!F13</f>
        <v>0</v>
      </c>
      <c r="G13" s="23" t="s">
        <v>1</v>
      </c>
      <c r="H13" s="149" t="s">
        <v>1</v>
      </c>
      <c r="I13" s="403" t="str">
        <f>'2 - Algae'!O13</f>
        <v/>
      </c>
      <c r="J13" s="74"/>
      <c r="K13" s="404" t="str">
        <f>'2 - Daphnia'!O13</f>
        <v/>
      </c>
      <c r="L13" s="405" t="str">
        <f>'2 - Daphnia'!Q13</f>
        <v/>
      </c>
      <c r="M13" s="303"/>
      <c r="N13" s="406" t="str">
        <f>'2 - Fish'!Q13</f>
        <v/>
      </c>
      <c r="O13" s="584" t="str">
        <f>'2 - Other'!R13</f>
        <v/>
      </c>
      <c r="P13" s="150"/>
    </row>
    <row r="14" spans="2:16" ht="13.5" customHeight="1">
      <c r="B14" s="509">
        <v>8</v>
      </c>
      <c r="C14" s="453">
        <f>'1'!C14</f>
        <v>0</v>
      </c>
      <c r="D14" s="377">
        <f>'1'!D14</f>
        <v>0</v>
      </c>
      <c r="E14" s="382">
        <f>'1'!E14</f>
        <v>0</v>
      </c>
      <c r="F14" s="383">
        <f>'1'!F14</f>
        <v>0</v>
      </c>
      <c r="G14" s="23" t="s">
        <v>1</v>
      </c>
      <c r="H14" s="149" t="s">
        <v>1</v>
      </c>
      <c r="I14" s="403" t="str">
        <f>'2 - Algae'!O14</f>
        <v/>
      </c>
      <c r="J14" s="74"/>
      <c r="K14" s="404" t="str">
        <f>'2 - Daphnia'!O14</f>
        <v/>
      </c>
      <c r="L14" s="405" t="str">
        <f>'2 - Daphnia'!Q14</f>
        <v/>
      </c>
      <c r="M14" s="303"/>
      <c r="N14" s="406" t="str">
        <f>'2 - Fish'!Q14</f>
        <v/>
      </c>
      <c r="O14" s="584" t="str">
        <f>'2 - Other'!R14</f>
        <v/>
      </c>
      <c r="P14" s="150"/>
    </row>
    <row r="15" spans="2:16" ht="13.5" customHeight="1">
      <c r="B15" s="509">
        <v>9</v>
      </c>
      <c r="C15" s="453">
        <f>'1'!C15</f>
        <v>0</v>
      </c>
      <c r="D15" s="377">
        <f>'1'!D15</f>
        <v>0</v>
      </c>
      <c r="E15" s="382">
        <f>'1'!E15</f>
        <v>0</v>
      </c>
      <c r="F15" s="383">
        <f>'1'!F15</f>
        <v>0</v>
      </c>
      <c r="G15" s="23" t="s">
        <v>1</v>
      </c>
      <c r="H15" s="149" t="s">
        <v>1</v>
      </c>
      <c r="I15" s="403" t="str">
        <f>'2 - Algae'!O15</f>
        <v/>
      </c>
      <c r="J15" s="74"/>
      <c r="K15" s="404" t="str">
        <f>'2 - Daphnia'!O15</f>
        <v/>
      </c>
      <c r="L15" s="405" t="str">
        <f>'2 - Daphnia'!Q15</f>
        <v/>
      </c>
      <c r="M15" s="303"/>
      <c r="N15" s="406" t="str">
        <f>'2 - Fish'!Q15</f>
        <v/>
      </c>
      <c r="O15" s="584" t="str">
        <f>'2 - Other'!R15</f>
        <v/>
      </c>
      <c r="P15" s="150"/>
    </row>
    <row r="16" spans="2:16" ht="13.5" customHeight="1">
      <c r="B16" s="509">
        <v>10</v>
      </c>
      <c r="C16" s="453">
        <f>'1'!C16</f>
        <v>0</v>
      </c>
      <c r="D16" s="377">
        <f>'1'!D16</f>
        <v>0</v>
      </c>
      <c r="E16" s="382">
        <f>'1'!E16</f>
        <v>0</v>
      </c>
      <c r="F16" s="383">
        <f>'1'!F16</f>
        <v>0</v>
      </c>
      <c r="G16" s="23" t="s">
        <v>1</v>
      </c>
      <c r="H16" s="149" t="s">
        <v>1</v>
      </c>
      <c r="I16" s="403" t="str">
        <f>'2 - Algae'!O16</f>
        <v/>
      </c>
      <c r="J16" s="74"/>
      <c r="K16" s="404" t="str">
        <f>'2 - Daphnia'!O16</f>
        <v/>
      </c>
      <c r="L16" s="405" t="str">
        <f>'2 - Daphnia'!Q16</f>
        <v/>
      </c>
      <c r="M16" s="303"/>
      <c r="N16" s="406" t="str">
        <f>'2 - Fish'!Q16</f>
        <v/>
      </c>
      <c r="O16" s="584" t="str">
        <f>'2 - Other'!R16</f>
        <v/>
      </c>
      <c r="P16" s="150"/>
    </row>
    <row r="17" spans="2:16" ht="13.5" customHeight="1">
      <c r="B17" s="509">
        <v>11</v>
      </c>
      <c r="C17" s="453">
        <f>'1'!C17</f>
        <v>0</v>
      </c>
      <c r="D17" s="377">
        <f>'1'!D17</f>
        <v>0</v>
      </c>
      <c r="E17" s="382">
        <f>'1'!E17</f>
        <v>0</v>
      </c>
      <c r="F17" s="383">
        <f>'1'!F17</f>
        <v>0</v>
      </c>
      <c r="G17" s="23" t="s">
        <v>1</v>
      </c>
      <c r="H17" s="149" t="s">
        <v>1</v>
      </c>
      <c r="I17" s="403" t="str">
        <f>'2 - Algae'!O17</f>
        <v/>
      </c>
      <c r="J17" s="74"/>
      <c r="K17" s="404" t="str">
        <f>'2 - Daphnia'!O17</f>
        <v/>
      </c>
      <c r="L17" s="405" t="str">
        <f>'2 - Daphnia'!Q17</f>
        <v/>
      </c>
      <c r="M17" s="303"/>
      <c r="N17" s="406" t="str">
        <f>'2 - Fish'!Q17</f>
        <v/>
      </c>
      <c r="O17" s="584" t="str">
        <f>'2 - Other'!R17</f>
        <v/>
      </c>
      <c r="P17" s="150"/>
    </row>
    <row r="18" spans="2:16" ht="13.5" customHeight="1">
      <c r="B18" s="509">
        <v>12</v>
      </c>
      <c r="C18" s="453">
        <f>'1'!C18</f>
        <v>0</v>
      </c>
      <c r="D18" s="377">
        <f>'1'!D18</f>
        <v>0</v>
      </c>
      <c r="E18" s="382">
        <f>'1'!E18</f>
        <v>0</v>
      </c>
      <c r="F18" s="383">
        <f>'1'!F18</f>
        <v>0</v>
      </c>
      <c r="G18" s="23" t="s">
        <v>1</v>
      </c>
      <c r="H18" s="149" t="s">
        <v>1</v>
      </c>
      <c r="I18" s="403" t="str">
        <f>'2 - Algae'!O18</f>
        <v/>
      </c>
      <c r="J18" s="74"/>
      <c r="K18" s="404" t="str">
        <f>'2 - Daphnia'!O18</f>
        <v/>
      </c>
      <c r="L18" s="405" t="str">
        <f>'2 - Daphnia'!Q18</f>
        <v/>
      </c>
      <c r="M18" s="303"/>
      <c r="N18" s="406" t="str">
        <f>'2 - Fish'!Q18</f>
        <v/>
      </c>
      <c r="O18" s="584" t="str">
        <f>'2 - Other'!R18</f>
        <v/>
      </c>
      <c r="P18" s="150"/>
    </row>
    <row r="19" spans="2:16" ht="13.5" customHeight="1">
      <c r="B19" s="509">
        <v>13</v>
      </c>
      <c r="C19" s="453">
        <f>'1'!C19</f>
        <v>0</v>
      </c>
      <c r="D19" s="377">
        <f>'1'!D19</f>
        <v>0</v>
      </c>
      <c r="E19" s="382">
        <f>'1'!E19</f>
        <v>0</v>
      </c>
      <c r="F19" s="383">
        <f>'1'!F19</f>
        <v>0</v>
      </c>
      <c r="G19" s="23" t="s">
        <v>1</v>
      </c>
      <c r="H19" s="149" t="s">
        <v>1</v>
      </c>
      <c r="I19" s="403" t="str">
        <f>'2 - Algae'!O19</f>
        <v/>
      </c>
      <c r="J19" s="74"/>
      <c r="K19" s="404" t="str">
        <f>'2 - Daphnia'!O19</f>
        <v/>
      </c>
      <c r="L19" s="405" t="str">
        <f>'2 - Daphnia'!Q19</f>
        <v/>
      </c>
      <c r="M19" s="303"/>
      <c r="N19" s="406" t="str">
        <f>'2 - Fish'!Q19</f>
        <v/>
      </c>
      <c r="O19" s="584" t="str">
        <f>'2 - Other'!R19</f>
        <v/>
      </c>
      <c r="P19" s="150"/>
    </row>
    <row r="20" spans="2:16" ht="13.5" customHeight="1">
      <c r="B20" s="509">
        <v>14</v>
      </c>
      <c r="C20" s="453">
        <f>'1'!C20</f>
        <v>0</v>
      </c>
      <c r="D20" s="377">
        <f>'1'!D20</f>
        <v>0</v>
      </c>
      <c r="E20" s="382">
        <f>'1'!E20</f>
        <v>0</v>
      </c>
      <c r="F20" s="383">
        <f>'1'!F20</f>
        <v>0</v>
      </c>
      <c r="G20" s="23" t="s">
        <v>1</v>
      </c>
      <c r="H20" s="149" t="s">
        <v>1</v>
      </c>
      <c r="I20" s="403" t="str">
        <f>'2 - Algae'!O20</f>
        <v/>
      </c>
      <c r="J20" s="74"/>
      <c r="K20" s="404" t="str">
        <f>'2 - Daphnia'!O20</f>
        <v/>
      </c>
      <c r="L20" s="405" t="str">
        <f>'2 - Daphnia'!Q20</f>
        <v/>
      </c>
      <c r="M20" s="303"/>
      <c r="N20" s="406" t="str">
        <f>'2 - Fish'!Q20</f>
        <v/>
      </c>
      <c r="O20" s="584" t="str">
        <f>'2 - Other'!R20</f>
        <v/>
      </c>
      <c r="P20" s="150"/>
    </row>
    <row r="21" spans="2:16" ht="13.5" customHeight="1">
      <c r="B21" s="509">
        <v>15</v>
      </c>
      <c r="C21" s="453">
        <f>'1'!C21</f>
        <v>0</v>
      </c>
      <c r="D21" s="377">
        <f>'1'!D21</f>
        <v>0</v>
      </c>
      <c r="E21" s="382">
        <f>'1'!E21</f>
        <v>0</v>
      </c>
      <c r="F21" s="383">
        <f>'1'!F21</f>
        <v>0</v>
      </c>
      <c r="G21" s="23" t="s">
        <v>1</v>
      </c>
      <c r="H21" s="149" t="s">
        <v>1</v>
      </c>
      <c r="I21" s="403" t="str">
        <f>'2 - Algae'!O21</f>
        <v/>
      </c>
      <c r="J21" s="74"/>
      <c r="K21" s="404" t="str">
        <f>'2 - Daphnia'!O21</f>
        <v/>
      </c>
      <c r="L21" s="405" t="str">
        <f>'2 - Daphnia'!Q21</f>
        <v/>
      </c>
      <c r="M21" s="303"/>
      <c r="N21" s="406" t="str">
        <f>'2 - Fish'!Q21</f>
        <v/>
      </c>
      <c r="O21" s="584" t="str">
        <f>'2 - Other'!R21</f>
        <v/>
      </c>
      <c r="P21" s="150"/>
    </row>
    <row r="22" spans="2:16" ht="13.5" customHeight="1">
      <c r="B22" s="509">
        <v>16</v>
      </c>
      <c r="C22" s="453">
        <f>'1'!C22</f>
        <v>0</v>
      </c>
      <c r="D22" s="377">
        <f>'1'!D22</f>
        <v>0</v>
      </c>
      <c r="E22" s="382">
        <f>'1'!E22</f>
        <v>0</v>
      </c>
      <c r="F22" s="383">
        <f>'1'!F22</f>
        <v>0</v>
      </c>
      <c r="G22" s="23" t="s">
        <v>1</v>
      </c>
      <c r="H22" s="149" t="s">
        <v>1</v>
      </c>
      <c r="I22" s="403" t="str">
        <f>'2 - Algae'!O22</f>
        <v/>
      </c>
      <c r="J22" s="74"/>
      <c r="K22" s="404" t="str">
        <f>'2 - Daphnia'!O22</f>
        <v/>
      </c>
      <c r="L22" s="405" t="str">
        <f>'2 - Daphnia'!Q22</f>
        <v/>
      </c>
      <c r="M22" s="303"/>
      <c r="N22" s="406" t="str">
        <f>'2 - Fish'!Q22</f>
        <v/>
      </c>
      <c r="O22" s="584" t="str">
        <f>'2 - Other'!R22</f>
        <v/>
      </c>
      <c r="P22" s="150"/>
    </row>
    <row r="23" spans="2:16" ht="13.5" customHeight="1">
      <c r="B23" s="509">
        <v>17</v>
      </c>
      <c r="C23" s="453">
        <f>'1'!C23</f>
        <v>0</v>
      </c>
      <c r="D23" s="377">
        <f>'1'!D23</f>
        <v>0</v>
      </c>
      <c r="E23" s="382">
        <f>'1'!E23</f>
        <v>0</v>
      </c>
      <c r="F23" s="383">
        <f>'1'!F23</f>
        <v>0</v>
      </c>
      <c r="G23" s="23" t="s">
        <v>1</v>
      </c>
      <c r="H23" s="149" t="s">
        <v>1</v>
      </c>
      <c r="I23" s="403" t="str">
        <f>'2 - Algae'!O23</f>
        <v/>
      </c>
      <c r="J23" s="74"/>
      <c r="K23" s="404" t="str">
        <f>'2 - Daphnia'!O23</f>
        <v/>
      </c>
      <c r="L23" s="405" t="str">
        <f>'2 - Daphnia'!Q23</f>
        <v/>
      </c>
      <c r="M23" s="303"/>
      <c r="N23" s="406" t="str">
        <f>'2 - Fish'!Q23</f>
        <v/>
      </c>
      <c r="O23" s="584" t="str">
        <f>'2 - Other'!R23</f>
        <v/>
      </c>
      <c r="P23" s="150"/>
    </row>
    <row r="24" spans="2:16" ht="13.5" customHeight="1">
      <c r="B24" s="509">
        <v>18</v>
      </c>
      <c r="C24" s="453">
        <f>'1'!C24</f>
        <v>0</v>
      </c>
      <c r="D24" s="377">
        <f>'1'!D24</f>
        <v>0</v>
      </c>
      <c r="E24" s="382">
        <f>'1'!E24</f>
        <v>0</v>
      </c>
      <c r="F24" s="383">
        <f>'1'!F24</f>
        <v>0</v>
      </c>
      <c r="G24" s="23" t="s">
        <v>1</v>
      </c>
      <c r="H24" s="149" t="s">
        <v>1</v>
      </c>
      <c r="I24" s="403" t="str">
        <f>'2 - Algae'!O24</f>
        <v/>
      </c>
      <c r="J24" s="74"/>
      <c r="K24" s="404" t="str">
        <f>'2 - Daphnia'!O24</f>
        <v/>
      </c>
      <c r="L24" s="405" t="str">
        <f>'2 - Daphnia'!Q24</f>
        <v/>
      </c>
      <c r="M24" s="303"/>
      <c r="N24" s="406" t="str">
        <f>'2 - Fish'!Q24</f>
        <v/>
      </c>
      <c r="O24" s="584" t="str">
        <f>'2 - Other'!R24</f>
        <v/>
      </c>
      <c r="P24" s="150"/>
    </row>
    <row r="25" spans="2:16" ht="13.5" customHeight="1">
      <c r="B25" s="509">
        <v>19</v>
      </c>
      <c r="C25" s="453">
        <f>'1'!C25</f>
        <v>0</v>
      </c>
      <c r="D25" s="377">
        <f>'1'!D25</f>
        <v>0</v>
      </c>
      <c r="E25" s="382">
        <f>'1'!E25</f>
        <v>0</v>
      </c>
      <c r="F25" s="383">
        <f>'1'!F25</f>
        <v>0</v>
      </c>
      <c r="G25" s="23" t="s">
        <v>1</v>
      </c>
      <c r="H25" s="149" t="s">
        <v>1</v>
      </c>
      <c r="I25" s="403" t="str">
        <f>'2 - Algae'!O25</f>
        <v/>
      </c>
      <c r="J25" s="74"/>
      <c r="K25" s="404" t="str">
        <f>'2 - Daphnia'!O25</f>
        <v/>
      </c>
      <c r="L25" s="405" t="str">
        <f>'2 - Daphnia'!Q25</f>
        <v/>
      </c>
      <c r="M25" s="303"/>
      <c r="N25" s="406" t="str">
        <f>'2 - Fish'!Q25</f>
        <v/>
      </c>
      <c r="O25" s="584" t="str">
        <f>'2 - Other'!R25</f>
        <v/>
      </c>
      <c r="P25" s="150"/>
    </row>
    <row r="26" spans="2:16" ht="13.5" customHeight="1" thickBot="1">
      <c r="B26" s="369">
        <v>20</v>
      </c>
      <c r="C26" s="455">
        <f>'1'!C26</f>
        <v>0</v>
      </c>
      <c r="D26" s="384">
        <f>'1'!D26</f>
        <v>0</v>
      </c>
      <c r="E26" s="385">
        <f>'1'!E26</f>
        <v>0</v>
      </c>
      <c r="F26" s="386">
        <f>'1'!F26</f>
        <v>0</v>
      </c>
      <c r="G26" s="155" t="s">
        <v>1</v>
      </c>
      <c r="H26" s="156" t="s">
        <v>1</v>
      </c>
      <c r="I26" s="408" t="str">
        <f>'2 - Algae'!O26</f>
        <v/>
      </c>
      <c r="J26" s="74"/>
      <c r="K26" s="409" t="str">
        <f>'2 - Daphnia'!O26</f>
        <v/>
      </c>
      <c r="L26" s="410" t="str">
        <f>'2 - Daphnia'!Q26</f>
        <v/>
      </c>
      <c r="M26" s="303"/>
      <c r="N26" s="411" t="str">
        <f>'2 - Fish'!Q26</f>
        <v/>
      </c>
      <c r="O26" s="585" t="str">
        <f>'2 - Other'!R26</f>
        <v/>
      </c>
      <c r="P26" s="157"/>
    </row>
    <row r="27" spans="2:16" ht="13.5" customHeight="1"/>
    <row r="28" spans="2:16" ht="12.75" customHeight="1">
      <c r="B28" s="355" t="s">
        <v>112</v>
      </c>
      <c r="C28" s="44" t="str">
        <f>IF(Info!H2='S+L'!$B$1,'S+L'!$B$87,'S+L'!$C$87)</f>
        <v>Please choose the disired testing criterion. Either criterion</v>
      </c>
      <c r="D28" s="45"/>
      <c r="E28" s="45"/>
      <c r="F28" s="355" t="s">
        <v>104</v>
      </c>
      <c r="G28" s="44" t="str">
        <f>IF(Info!H2='S+L'!$B$1,'S+L'!$B$93,'S+L'!$C$93)</f>
        <v>LoC = Valid "letter of compliance" from one of the Ecolabel Competent Bodies.</v>
      </c>
      <c r="H28" s="45"/>
      <c r="I28" s="45"/>
      <c r="J28" s="45"/>
    </row>
    <row r="29" spans="2:16">
      <c r="B29" s="24"/>
      <c r="C29" s="44" t="str">
        <f>IF(Info!H2='S+L'!$B$1,'S+L'!$B$88,'S+L'!$C$88)</f>
        <v>2.1 or criterion 2.2 need to be met.</v>
      </c>
      <c r="D29" s="45"/>
      <c r="E29" s="45"/>
      <c r="F29" s="355" t="s">
        <v>105</v>
      </c>
      <c r="G29" s="44" t="str">
        <f>IF(Info!H2='S+L'!$B$1,'S+L'!$B$94,'S+L'!$C$94)</f>
        <v>For the meaning of A/B/C/D/E/F/G and X see the user manual.</v>
      </c>
      <c r="H29" s="45"/>
      <c r="I29" s="45"/>
      <c r="J29" s="45"/>
    </row>
    <row r="30" spans="2:16">
      <c r="B30" s="355" t="s">
        <v>103</v>
      </c>
      <c r="C30" s="44" t="str">
        <f>IF(Info!H2='S+L'!$B$1,'S+L'!$B$89,'S+L'!$C$89)</f>
        <v>A self-assessment is the EEL-assessment of the biodegradation/bioaccumulation</v>
      </c>
      <c r="D30" s="45"/>
      <c r="E30" s="45"/>
      <c r="F30" s="355"/>
      <c r="G30" s="124" t="str">
        <f>IF(Info!H2='S+L'!$B$1,'S+L'!$B$95,'S+L'!$C$95)</f>
        <v>"-" means: not assessed for this criterion. Maximum of 0,1% (w/w) per substance.</v>
      </c>
      <c r="H30" s="45"/>
      <c r="I30" s="45"/>
      <c r="J30" s="45"/>
    </row>
    <row r="31" spans="2:16">
      <c r="B31" s="355"/>
      <c r="C31" s="44" t="str">
        <f>IF(Info!H2='S+L'!$B$1,'S+L'!$B$90,'S+L'!$C$90)</f>
        <v>potential and aquatic toxicity by the supplier. If should be accompanied by filling</v>
      </c>
      <c r="D31" s="45"/>
      <c r="E31" s="45"/>
      <c r="F31" s="355"/>
      <c r="G31" s="44" t="str">
        <f>IF(Info!H2='S+L'!$B$1,'S+L'!$B$96,'S+L'!$C$96)</f>
        <v>For an additive on the LuSC-list more than one entry may be required</v>
      </c>
      <c r="H31" s="45"/>
    </row>
    <row r="32" spans="2:16">
      <c r="B32" s="355"/>
      <c r="C32" s="44" t="str">
        <f>IF(Info!H2='S+L'!$B$1,'S+L'!$B$91,'S+L'!$C$91)</f>
        <v>in Sections 2 and/or 3 of this application form and relevant documents should be</v>
      </c>
      <c r="D32" s="45"/>
      <c r="E32" s="45"/>
      <c r="F32" s="355"/>
      <c r="G32" s="44" t="str">
        <f>IF(Info!H2='S+L'!$B$1,'S+L'!$B$97,'S+L'!$C$97)</f>
        <v>for biodegradation or aquatic toxicity classification.</v>
      </c>
      <c r="H32" s="45"/>
    </row>
    <row r="33" spans="2:8">
      <c r="B33" s="355"/>
      <c r="C33" s="44" t="str">
        <f>IF(Info!H2='S+L'!$B$1,'S+L'!$B$92,'S+L'!$C$92)</f>
        <v>added e.g. valid standard test reports.</v>
      </c>
      <c r="D33" s="45"/>
      <c r="E33" s="45"/>
    </row>
    <row r="36" spans="2:8">
      <c r="F36" s="122"/>
      <c r="G36" s="44"/>
      <c r="H36" s="45"/>
    </row>
    <row r="39" spans="2:8">
      <c r="F39" s="45"/>
    </row>
    <row r="40" spans="2:8">
      <c r="F40" s="45"/>
    </row>
    <row r="41" spans="2:8">
      <c r="F41" s="45"/>
    </row>
    <row r="42" spans="2:8">
      <c r="F42" s="45"/>
    </row>
  </sheetData>
  <sheetProtection password="CCE3" sheet="1" objects="1" scenarios="1" selectLockedCells="1"/>
  <mergeCells count="8">
    <mergeCell ref="I3:O3"/>
    <mergeCell ref="C7:D7"/>
    <mergeCell ref="G3:H3"/>
    <mergeCell ref="G4:H4"/>
    <mergeCell ref="M4:N4"/>
    <mergeCell ref="I5:N5"/>
    <mergeCell ref="K4:L4"/>
    <mergeCell ref="I4:J4"/>
  </mergeCells>
  <phoneticPr fontId="2" type="noConversion"/>
  <conditionalFormatting sqref="M7 N7:N26 I7:L26">
    <cfRule type="cellIs" dxfId="132" priority="1" operator="equal">
      <formula>"r"</formula>
    </cfRule>
    <cfRule type="cellIs" dxfId="131" priority="2" operator="equal">
      <formula>"a"</formula>
    </cfRule>
  </conditionalFormatting>
  <conditionalFormatting sqref="C3 O1:P1048576">
    <cfRule type="cellIs" dxfId="130" priority="3" stopIfTrue="1" operator="equal">
      <formula>"a"</formula>
    </cfRule>
    <cfRule type="cellIs" dxfId="129" priority="4" stopIfTrue="1" operator="equal">
      <formula>"r"</formula>
    </cfRule>
  </conditionalFormatting>
  <dataValidations count="4">
    <dataValidation type="list" allowBlank="1" showInputMessage="1" showErrorMessage="1" sqref="E4">
      <formula1>"1, 2, 3, 4, 5, "</formula1>
    </dataValidation>
    <dataValidation type="list" allowBlank="1" showInputMessage="1" showErrorMessage="1" sqref="K1">
      <formula1>"'2.1, '2.2, -"</formula1>
    </dataValidation>
    <dataValidation type="list" allowBlank="1" showInputMessage="1" showErrorMessage="1" sqref="G7:G26">
      <formula1>Auswahl</formula1>
    </dataValidation>
    <dataValidation type="list" allowBlank="1" showInputMessage="1" showErrorMessage="1" sqref="H8:H26">
      <formula1>Source</formula1>
    </dataValidation>
  </dataValidations>
  <pageMargins left="0.78740157480314965" right="0.78740157480314965" top="0.98425196850393704" bottom="0.98425196850393704" header="0.51181102362204722" footer="0.51181102362204722"/>
  <pageSetup paperSize="9" scale="83" orientation="landscape" r:id="rId1"/>
  <headerFooter alignWithMargins="0">
    <oddHeader>&amp;CApplication form for the EU Ecolabel 027 for Lubricants</oddHeader>
    <oddFooter>&amp;L&amp;A&amp;C4&amp;R&amp;D</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5">
    <pageSetUpPr fitToPage="1"/>
  </sheetPr>
  <dimension ref="A1:AC42"/>
  <sheetViews>
    <sheetView zoomScaleNormal="100" workbookViewId="0">
      <selection activeCell="G8" sqref="G8"/>
    </sheetView>
  </sheetViews>
  <sheetFormatPr baseColWidth="10" defaultRowHeight="12.75" outlineLevelCol="1"/>
  <cols>
    <col min="1" max="1" width="2.5703125" style="302" customWidth="1"/>
    <col min="2" max="2" width="4" style="302" bestFit="1" customWidth="1"/>
    <col min="3" max="4" width="11.5703125" style="302" customWidth="1"/>
    <col min="5" max="5" width="37" style="302" customWidth="1"/>
    <col min="6" max="6" width="9" style="302" customWidth="1"/>
    <col min="7" max="11" width="5.7109375" style="302" customWidth="1"/>
    <col min="12" max="12" width="8.42578125" style="302" customWidth="1"/>
    <col min="13" max="13" width="18.5703125" style="302" customWidth="1"/>
    <col min="14" max="14" width="7.7109375" style="302" customWidth="1"/>
    <col min="15" max="15" width="7.42578125" style="302" customWidth="1"/>
    <col min="16" max="16" width="6.5703125" style="302" customWidth="1"/>
    <col min="17" max="17" width="6.85546875" style="302" bestFit="1" customWidth="1"/>
    <col min="18" max="18" width="7.85546875" style="302" bestFit="1" customWidth="1"/>
    <col min="19" max="19" width="9.7109375" style="302" customWidth="1"/>
    <col min="20" max="20" width="2.5703125" style="302" customWidth="1"/>
    <col min="21" max="21" width="2.5703125" style="303" customWidth="1"/>
    <col min="22" max="26" width="11.42578125" style="302" hidden="1" customWidth="1" outlineLevel="1"/>
    <col min="27" max="27" width="12.85546875" style="302" hidden="1" customWidth="1" outlineLevel="1"/>
    <col min="28" max="28" width="11.42578125" style="302" collapsed="1"/>
    <col min="29" max="16384" width="11.42578125" style="302"/>
  </cols>
  <sheetData>
    <row r="1" spans="2:29" ht="13.5" customHeight="1">
      <c r="H1" s="304" t="str">
        <f>IF(Info!H2='S+L'!$B$1,'S+L'!$B$74,'S+L'!$C$74)</f>
        <v>Assessment pursuant Criterion:°</v>
      </c>
      <c r="M1" s="377" t="str">
        <f>'2.1'!K1</f>
        <v>2.1</v>
      </c>
      <c r="R1" s="66" t="str">
        <f>Info!$K$2</f>
        <v>v 1.0</v>
      </c>
      <c r="S1" s="66"/>
    </row>
    <row r="2" spans="2:29" ht="13.5" customHeight="1" thickBot="1">
      <c r="C2" s="16" t="str">
        <f>IF(Info!H2='S+L'!$B$1,'S+L'!$B$49,'S+L'!$C$49)</f>
        <v>Grease?"</v>
      </c>
      <c r="E2" s="16" t="str">
        <f>IF(Info!H2='S+L'!$B$1,'S+L'!$B$50,'S+L'!$C$50)</f>
        <v>Category:</v>
      </c>
      <c r="O2" s="796"/>
      <c r="P2" s="796"/>
      <c r="Q2" s="299"/>
    </row>
    <row r="3" spans="2:29" ht="13.5" customHeight="1" thickBot="1">
      <c r="C3" s="376" t="str">
        <f>'1'!C3</f>
        <v>r</v>
      </c>
      <c r="E3" s="377" t="str">
        <f>'1'!E3</f>
        <v>TLL</v>
      </c>
      <c r="G3" s="789" t="str">
        <f>IF(Info!H2='S+L'!$B$1,'S+L'!$B$75,'S+L'!$C$75)</f>
        <v>EEL classification***</v>
      </c>
      <c r="H3" s="801"/>
      <c r="I3" s="801"/>
      <c r="J3" s="801"/>
      <c r="K3" s="801"/>
      <c r="L3" s="802"/>
      <c r="M3" s="790"/>
      <c r="O3" s="800"/>
      <c r="P3" s="800"/>
    </row>
    <row r="4" spans="2:29" ht="25.5" customHeight="1" thickBot="1">
      <c r="C4" s="304" t="str">
        <f>IF(Info!H2='S+L'!$B$1,'S+L'!$B$98,'S+L'!$C$98)</f>
        <v>Ingredients &gt; 0,1% (w/w)</v>
      </c>
      <c r="G4" s="791" t="str">
        <f>IF(Info!H2='S+L'!$B$1,'S+L'!$B$78,'S+L'!$C$78)</f>
        <v>Aquatic toxicity</v>
      </c>
      <c r="H4" s="805"/>
      <c r="I4" s="805"/>
      <c r="J4" s="805"/>
      <c r="K4" s="805"/>
      <c r="L4" s="806"/>
      <c r="M4" s="792"/>
      <c r="N4" s="3" t="str">
        <f>IF(Info!H2='S+L'!$B$1,'S+L'!$B$79,'S+L'!$C$79)</f>
        <v>Algae</v>
      </c>
      <c r="O4" s="785" t="str">
        <f>IF(Info!H2='S+L'!$B$1,'S+L'!$B$80,'S+L'!$C$80)</f>
        <v>Daphnia</v>
      </c>
      <c r="P4" s="787"/>
      <c r="Q4" s="297" t="str">
        <f>IF(Info!H2='S+L'!$B$1,'S+L'!$B$81,'S+L'!$C$81)</f>
        <v>Fish</v>
      </c>
      <c r="R4" s="30" t="str">
        <f>IF(Info!H2='S+L'!$B$1,'S+L'!$B$82,'S+L'!$C$82)</f>
        <v>Other</v>
      </c>
      <c r="S4" s="16"/>
    </row>
    <row r="5" spans="2:29" ht="60" customHeight="1" thickBot="1">
      <c r="B5" s="507" t="str">
        <f>IF(Info!H2='S+L'!$B$1,'S+L'!$B$53,'S+L'!$C$53)</f>
        <v>No.</v>
      </c>
      <c r="C5" s="298" t="str">
        <f>IF(Info!H2='S+L'!$B$1,'S+L'!$B$39,'S+L'!$C$39)</f>
        <v>CAS No.</v>
      </c>
      <c r="D5" s="5" t="str">
        <f>IF(Info!H2='S+L'!$B$1,'S+L'!$B$40,'S+L'!$C$40)</f>
        <v>EC No.</v>
      </c>
      <c r="E5" s="290" t="str">
        <f>IF(Info!H2='S+L'!$B$1,'S+L'!$B$54,'S+L'!$C$54)</f>
        <v>Substance/Brand name
(as stated on the LuSC-list)
(IUPAC name)</v>
      </c>
      <c r="F5" s="53" t="str">
        <f>IF(Info!H2='S+L'!$B$1,'S+L'!$B$55,'S+L'!$C$55)</f>
        <v>Fraction
present
[% (w/w)]</v>
      </c>
      <c r="G5" s="27" t="s">
        <v>57</v>
      </c>
      <c r="H5" s="32" t="s">
        <v>58</v>
      </c>
      <c r="I5" s="32" t="s">
        <v>59</v>
      </c>
      <c r="J5" s="32" t="s">
        <v>60</v>
      </c>
      <c r="K5" s="33" t="s">
        <v>1</v>
      </c>
      <c r="L5" s="28" t="str">
        <f>IF(Info!H2='S+L'!$B$1,'S+L'!$B$99,'S+L'!$C$99)</f>
        <v>M", if
EEL clas-
sification
is G</v>
      </c>
      <c r="M5" s="55" t="str">
        <f>IF(Info!H2='S+L'!$B$1,'S+L'!$B$84,'S+L'!$C$84)</f>
        <v>Source of assessment
(self-assessment* or
LuSC-list or LoC**)</v>
      </c>
      <c r="N5" s="736" t="str">
        <f>IF(Info!H2='S+L'!$B$1,'S+L'!$B$85,'S+L'!$C$85)</f>
        <v>Result</v>
      </c>
      <c r="O5" s="737"/>
      <c r="P5" s="737"/>
      <c r="Q5" s="738"/>
      <c r="R5" s="300" t="str">
        <f>IF(Info!H2='S+L'!$B$1,'S+L'!$B$86,'S+L'!$C$86)</f>
        <v>Data
suffi-
cient?</v>
      </c>
      <c r="S5" s="678" t="str">
        <f>IF(Info!H2='S+L'!$B$1,'S+L'!$B$102,'S+L'!$C$102)</f>
        <v>Mono-
constitu-
ent sub-
stance?°°</v>
      </c>
      <c r="T5" s="72" t="s">
        <v>247</v>
      </c>
      <c r="U5" s="320"/>
    </row>
    <row r="6" spans="2:29" ht="13.5" thickBot="1">
      <c r="B6" s="392"/>
      <c r="C6" s="475"/>
      <c r="D6" s="363"/>
      <c r="E6" s="363"/>
      <c r="F6" s="378"/>
      <c r="G6" s="797"/>
      <c r="H6" s="798"/>
      <c r="I6" s="798"/>
      <c r="J6" s="798"/>
      <c r="K6" s="799"/>
      <c r="L6" s="363"/>
      <c r="M6" s="365"/>
      <c r="N6" s="413" t="s">
        <v>106</v>
      </c>
      <c r="O6" s="387" t="s">
        <v>119</v>
      </c>
      <c r="P6" s="414" t="s">
        <v>118</v>
      </c>
      <c r="Q6" s="415" t="s">
        <v>118</v>
      </c>
      <c r="R6" s="370"/>
      <c r="S6" s="679"/>
      <c r="T6" s="369"/>
      <c r="V6" s="16" t="s">
        <v>11</v>
      </c>
      <c r="W6" s="16" t="s">
        <v>8</v>
      </c>
      <c r="X6" s="16" t="s">
        <v>9</v>
      </c>
      <c r="Y6" s="16" t="s">
        <v>10</v>
      </c>
      <c r="Z6" s="16" t="s">
        <v>182</v>
      </c>
      <c r="AA6" s="16" t="s">
        <v>801</v>
      </c>
    </row>
    <row r="7" spans="2:29" ht="13.5" customHeight="1" thickBot="1">
      <c r="B7" s="375">
        <v>1</v>
      </c>
      <c r="C7" s="788" t="str">
        <f>'1'!C7</f>
        <v>Lubricant:</v>
      </c>
      <c r="D7" s="732"/>
      <c r="E7" s="357">
        <f>'1'!E7</f>
        <v>0</v>
      </c>
      <c r="F7" s="412"/>
      <c r="G7" s="166"/>
      <c r="H7" s="166"/>
      <c r="I7" s="166"/>
      <c r="J7" s="166"/>
      <c r="K7" s="166"/>
      <c r="L7" s="166"/>
      <c r="M7" s="166"/>
      <c r="N7" s="296"/>
      <c r="O7" s="296"/>
      <c r="P7" s="81"/>
      <c r="AC7" s="24"/>
    </row>
    <row r="8" spans="2:29" ht="13.5" customHeight="1">
      <c r="B8" s="511">
        <v>2</v>
      </c>
      <c r="C8" s="510">
        <f>'1'!C8</f>
        <v>0</v>
      </c>
      <c r="D8" s="379">
        <f>'1'!D8</f>
        <v>0</v>
      </c>
      <c r="E8" s="380">
        <f>'1'!E8</f>
        <v>0</v>
      </c>
      <c r="F8" s="381">
        <f>'1'!F8</f>
        <v>0</v>
      </c>
      <c r="G8" s="143"/>
      <c r="H8" s="167"/>
      <c r="I8" s="167"/>
      <c r="J8" s="167"/>
      <c r="K8" s="416">
        <f t="shared" ref="K8:K11" si="0">F8-((G8*F8/100)+(H8*F8/100)+(I8*F8/100)+(J8*F8/100))</f>
        <v>0</v>
      </c>
      <c r="L8" s="524">
        <v>1</v>
      </c>
      <c r="M8" s="417" t="str">
        <f>'2.1'!H8</f>
        <v>-</v>
      </c>
      <c r="N8" s="418" t="str">
        <f>'2 - Algae'!R8</f>
        <v/>
      </c>
      <c r="O8" s="419" t="str">
        <f>'2 - Daphnia'!R8</f>
        <v/>
      </c>
      <c r="P8" s="420" t="str">
        <f>'2 - Daphnia'!S8</f>
        <v/>
      </c>
      <c r="Q8" s="421" t="str">
        <f>'2 - Fish'!R8</f>
        <v/>
      </c>
      <c r="R8" s="422" t="str">
        <f>'2 - Other'!R8</f>
        <v/>
      </c>
      <c r="S8" s="985" t="s">
        <v>309</v>
      </c>
      <c r="T8" s="168"/>
      <c r="U8" s="523"/>
      <c r="V8" s="302">
        <f t="shared" ref="V8:V26" si="1">G8*F8/100</f>
        <v>0</v>
      </c>
      <c r="W8" s="302">
        <f>H8*F8/100</f>
        <v>0</v>
      </c>
      <c r="X8" s="302">
        <f>I8*F8/100</f>
        <v>0</v>
      </c>
      <c r="Y8" s="302">
        <f t="shared" ref="Y8:Y26" si="2">(J8*F8/100)*L8</f>
        <v>0</v>
      </c>
      <c r="Z8" s="126" t="str">
        <f>IF(AND(S8="a",K8&gt;0.1),"r","a")</f>
        <v>a</v>
      </c>
      <c r="AA8" s="126" t="str">
        <f>IF(COUNTIF(Z8:Z26,"r"),"r","a")</f>
        <v>a</v>
      </c>
    </row>
    <row r="9" spans="2:29" ht="13.5" customHeight="1">
      <c r="B9" s="509">
        <v>3</v>
      </c>
      <c r="C9" s="453">
        <f>'1'!C9</f>
        <v>0</v>
      </c>
      <c r="D9" s="377">
        <f>'1'!D9</f>
        <v>0</v>
      </c>
      <c r="E9" s="382">
        <f>'1'!E9</f>
        <v>0</v>
      </c>
      <c r="F9" s="383">
        <f>'1'!F9</f>
        <v>0</v>
      </c>
      <c r="G9" s="23"/>
      <c r="H9" s="169"/>
      <c r="I9" s="169"/>
      <c r="J9" s="169"/>
      <c r="K9" s="377">
        <f t="shared" si="0"/>
        <v>0</v>
      </c>
      <c r="L9" s="525">
        <v>1</v>
      </c>
      <c r="M9" s="423" t="str">
        <f>'2.1'!H9</f>
        <v>-</v>
      </c>
      <c r="N9" s="424" t="str">
        <f>'2 - Algae'!R9</f>
        <v/>
      </c>
      <c r="O9" s="425" t="str">
        <f>'2 - Daphnia'!R9</f>
        <v/>
      </c>
      <c r="P9" s="426" t="str">
        <f>'2 - Daphnia'!S9</f>
        <v/>
      </c>
      <c r="Q9" s="427" t="str">
        <f>'2 - Fish'!R9</f>
        <v/>
      </c>
      <c r="R9" s="428" t="str">
        <f>'2 - Other'!R9</f>
        <v/>
      </c>
      <c r="S9" s="986" t="s">
        <v>309</v>
      </c>
      <c r="T9" s="150"/>
      <c r="U9" s="523"/>
      <c r="V9" s="302">
        <f t="shared" si="1"/>
        <v>0</v>
      </c>
      <c r="W9" s="302">
        <f t="shared" ref="W9:W26" si="3">H9*F9/100</f>
        <v>0</v>
      </c>
      <c r="X9" s="302">
        <f t="shared" ref="X9:X26" si="4">I9*F9/100</f>
        <v>0</v>
      </c>
      <c r="Y9" s="302">
        <f t="shared" si="2"/>
        <v>0</v>
      </c>
      <c r="Z9" s="126" t="str">
        <f>IF(AND(S9="a",K9&gt;0.1),"r","a")</f>
        <v>a</v>
      </c>
      <c r="AC9" s="24"/>
    </row>
    <row r="10" spans="2:29" ht="13.5" customHeight="1">
      <c r="B10" s="509">
        <v>4</v>
      </c>
      <c r="C10" s="453">
        <f>'1'!C10</f>
        <v>0</v>
      </c>
      <c r="D10" s="377">
        <f>'1'!D10</f>
        <v>0</v>
      </c>
      <c r="E10" s="382">
        <f>'1'!E10</f>
        <v>0</v>
      </c>
      <c r="F10" s="383">
        <f>'1'!F10</f>
        <v>0</v>
      </c>
      <c r="G10" s="23"/>
      <c r="H10" s="169"/>
      <c r="I10" s="169"/>
      <c r="J10" s="169"/>
      <c r="K10" s="377">
        <f t="shared" si="0"/>
        <v>0</v>
      </c>
      <c r="L10" s="525">
        <v>1</v>
      </c>
      <c r="M10" s="423" t="str">
        <f>'2.1'!H10</f>
        <v>-</v>
      </c>
      <c r="N10" s="424" t="str">
        <f>'2 - Algae'!R10</f>
        <v/>
      </c>
      <c r="O10" s="425" t="str">
        <f>'2 - Daphnia'!R10</f>
        <v/>
      </c>
      <c r="P10" s="426" t="str">
        <f>'2 - Daphnia'!S10</f>
        <v/>
      </c>
      <c r="Q10" s="427" t="str">
        <f>'2 - Fish'!R10</f>
        <v/>
      </c>
      <c r="R10" s="428" t="str">
        <f>'2 - Other'!R10</f>
        <v/>
      </c>
      <c r="S10" s="986" t="s">
        <v>309</v>
      </c>
      <c r="T10" s="150"/>
      <c r="U10" s="523"/>
      <c r="V10" s="302">
        <f t="shared" si="1"/>
        <v>0</v>
      </c>
      <c r="W10" s="302">
        <f t="shared" si="3"/>
        <v>0</v>
      </c>
      <c r="X10" s="302">
        <f t="shared" si="4"/>
        <v>0</v>
      </c>
      <c r="Y10" s="302">
        <f t="shared" si="2"/>
        <v>0</v>
      </c>
      <c r="Z10" s="126" t="str">
        <f t="shared" ref="Z10:Z26" si="5">IF(AND(S10="a",K10&gt;0.1),"r","a")</f>
        <v>a</v>
      </c>
      <c r="AC10" s="24"/>
    </row>
    <row r="11" spans="2:29" ht="13.5" customHeight="1">
      <c r="B11" s="509">
        <v>5</v>
      </c>
      <c r="C11" s="453">
        <f>'1'!C11</f>
        <v>0</v>
      </c>
      <c r="D11" s="377">
        <f>'1'!D11</f>
        <v>0</v>
      </c>
      <c r="E11" s="382">
        <f>'1'!E11</f>
        <v>0</v>
      </c>
      <c r="F11" s="383">
        <f>'1'!F11</f>
        <v>0</v>
      </c>
      <c r="G11" s="23"/>
      <c r="H11" s="169"/>
      <c r="I11" s="169"/>
      <c r="J11" s="169"/>
      <c r="K11" s="377">
        <f t="shared" si="0"/>
        <v>0</v>
      </c>
      <c r="L11" s="525">
        <v>1</v>
      </c>
      <c r="M11" s="423" t="str">
        <f>'2.1'!H11</f>
        <v>-</v>
      </c>
      <c r="N11" s="424" t="str">
        <f>'2 - Algae'!R11</f>
        <v/>
      </c>
      <c r="O11" s="425" t="str">
        <f>'2 - Daphnia'!R11</f>
        <v/>
      </c>
      <c r="P11" s="426" t="str">
        <f>'2 - Daphnia'!S11</f>
        <v/>
      </c>
      <c r="Q11" s="427" t="str">
        <f>'2 - Fish'!R11</f>
        <v/>
      </c>
      <c r="R11" s="428" t="str">
        <f>'2 - Other'!R11</f>
        <v/>
      </c>
      <c r="S11" s="986" t="s">
        <v>309</v>
      </c>
      <c r="T11" s="150"/>
      <c r="U11" s="523"/>
      <c r="V11" s="302">
        <f t="shared" si="1"/>
        <v>0</v>
      </c>
      <c r="W11" s="302">
        <f t="shared" si="3"/>
        <v>0</v>
      </c>
      <c r="X11" s="302">
        <f t="shared" si="4"/>
        <v>0</v>
      </c>
      <c r="Y11" s="302">
        <f t="shared" si="2"/>
        <v>0</v>
      </c>
      <c r="Z11" s="126" t="str">
        <f t="shared" si="5"/>
        <v>a</v>
      </c>
    </row>
    <row r="12" spans="2:29" ht="13.5" customHeight="1">
      <c r="B12" s="509">
        <v>6</v>
      </c>
      <c r="C12" s="453">
        <f>'1'!C12</f>
        <v>0</v>
      </c>
      <c r="D12" s="377">
        <f>'1'!D12</f>
        <v>0</v>
      </c>
      <c r="E12" s="382">
        <f>'1'!E12</f>
        <v>0</v>
      </c>
      <c r="F12" s="383">
        <f>'1'!F12</f>
        <v>0</v>
      </c>
      <c r="G12" s="23"/>
      <c r="H12" s="169"/>
      <c r="I12" s="169"/>
      <c r="J12" s="169"/>
      <c r="K12" s="377">
        <f>F12-((G12*F12/100)+(H12*F12/100)+(I12*F12/100)+(J12*F12/100))</f>
        <v>0</v>
      </c>
      <c r="L12" s="525">
        <v>1</v>
      </c>
      <c r="M12" s="423" t="str">
        <f>'2.1'!H12</f>
        <v>-</v>
      </c>
      <c r="N12" s="424" t="str">
        <f>'2 - Algae'!R12</f>
        <v/>
      </c>
      <c r="O12" s="425" t="str">
        <f>'2 - Daphnia'!R12</f>
        <v/>
      </c>
      <c r="P12" s="426" t="str">
        <f>'2 - Daphnia'!S12</f>
        <v/>
      </c>
      <c r="Q12" s="427" t="str">
        <f>'2 - Fish'!R12</f>
        <v/>
      </c>
      <c r="R12" s="428" t="str">
        <f>'2 - Other'!R12</f>
        <v/>
      </c>
      <c r="S12" s="986" t="s">
        <v>309</v>
      </c>
      <c r="T12" s="150"/>
      <c r="U12" s="523"/>
      <c r="V12" s="302">
        <f t="shared" si="1"/>
        <v>0</v>
      </c>
      <c r="W12" s="302">
        <f t="shared" si="3"/>
        <v>0</v>
      </c>
      <c r="X12" s="302">
        <f t="shared" si="4"/>
        <v>0</v>
      </c>
      <c r="Y12" s="302">
        <f t="shared" si="2"/>
        <v>0</v>
      </c>
      <c r="Z12" s="126" t="str">
        <f t="shared" si="5"/>
        <v>a</v>
      </c>
    </row>
    <row r="13" spans="2:29" ht="13.5" customHeight="1">
      <c r="B13" s="509">
        <v>7</v>
      </c>
      <c r="C13" s="453">
        <f>'1'!C13</f>
        <v>0</v>
      </c>
      <c r="D13" s="377">
        <f>'1'!D13</f>
        <v>0</v>
      </c>
      <c r="E13" s="382">
        <f>'1'!E13</f>
        <v>0</v>
      </c>
      <c r="F13" s="383">
        <f>'1'!F13</f>
        <v>0</v>
      </c>
      <c r="G13" s="23"/>
      <c r="H13" s="169"/>
      <c r="I13" s="169"/>
      <c r="J13" s="169"/>
      <c r="K13" s="377">
        <f t="shared" ref="K13:K26" si="6">F13-((G13*F13/100)+(H13*F13/100)+(I13*F13/100)+(J13*F13/100))</f>
        <v>0</v>
      </c>
      <c r="L13" s="525">
        <v>1</v>
      </c>
      <c r="M13" s="423" t="str">
        <f>'2.1'!H13</f>
        <v>-</v>
      </c>
      <c r="N13" s="424" t="str">
        <f>'2 - Algae'!R13</f>
        <v/>
      </c>
      <c r="O13" s="425" t="str">
        <f>'2 - Daphnia'!R13</f>
        <v/>
      </c>
      <c r="P13" s="426" t="str">
        <f>'2 - Daphnia'!S13</f>
        <v/>
      </c>
      <c r="Q13" s="427" t="str">
        <f>'2 - Fish'!R13</f>
        <v/>
      </c>
      <c r="R13" s="428" t="str">
        <f>'2 - Other'!R13</f>
        <v/>
      </c>
      <c r="S13" s="986" t="s">
        <v>309</v>
      </c>
      <c r="T13" s="150"/>
      <c r="U13" s="523"/>
      <c r="V13" s="302">
        <f t="shared" si="1"/>
        <v>0</v>
      </c>
      <c r="W13" s="302">
        <f t="shared" si="3"/>
        <v>0</v>
      </c>
      <c r="X13" s="302">
        <f t="shared" si="4"/>
        <v>0</v>
      </c>
      <c r="Y13" s="302">
        <f t="shared" si="2"/>
        <v>0</v>
      </c>
      <c r="Z13" s="126" t="str">
        <f t="shared" si="5"/>
        <v>a</v>
      </c>
    </row>
    <row r="14" spans="2:29" ht="13.5" customHeight="1">
      <c r="B14" s="509">
        <v>8</v>
      </c>
      <c r="C14" s="453">
        <f>'1'!C14</f>
        <v>0</v>
      </c>
      <c r="D14" s="377">
        <f>'1'!D14</f>
        <v>0</v>
      </c>
      <c r="E14" s="382">
        <f>'1'!E14</f>
        <v>0</v>
      </c>
      <c r="F14" s="383">
        <f>'1'!F14</f>
        <v>0</v>
      </c>
      <c r="G14" s="23"/>
      <c r="H14" s="169"/>
      <c r="I14" s="169"/>
      <c r="J14" s="169"/>
      <c r="K14" s="377">
        <f t="shared" si="6"/>
        <v>0</v>
      </c>
      <c r="L14" s="525">
        <v>1</v>
      </c>
      <c r="M14" s="423" t="str">
        <f>'2.1'!H14</f>
        <v>-</v>
      </c>
      <c r="N14" s="424" t="str">
        <f>'2 - Algae'!R14</f>
        <v/>
      </c>
      <c r="O14" s="425" t="str">
        <f>'2 - Daphnia'!R14</f>
        <v/>
      </c>
      <c r="P14" s="426" t="str">
        <f>'2 - Daphnia'!S14</f>
        <v/>
      </c>
      <c r="Q14" s="427" t="str">
        <f>'2 - Fish'!R14</f>
        <v/>
      </c>
      <c r="R14" s="428" t="str">
        <f>'2 - Other'!R14</f>
        <v/>
      </c>
      <c r="S14" s="986" t="s">
        <v>309</v>
      </c>
      <c r="T14" s="150"/>
      <c r="U14" s="523"/>
      <c r="V14" s="302">
        <f t="shared" si="1"/>
        <v>0</v>
      </c>
      <c r="W14" s="302">
        <f t="shared" si="3"/>
        <v>0</v>
      </c>
      <c r="X14" s="302">
        <f t="shared" si="4"/>
        <v>0</v>
      </c>
      <c r="Y14" s="302">
        <f t="shared" si="2"/>
        <v>0</v>
      </c>
      <c r="Z14" s="126" t="str">
        <f t="shared" si="5"/>
        <v>a</v>
      </c>
    </row>
    <row r="15" spans="2:29" ht="13.5" customHeight="1">
      <c r="B15" s="509">
        <v>9</v>
      </c>
      <c r="C15" s="453">
        <f>'1'!C15</f>
        <v>0</v>
      </c>
      <c r="D15" s="377">
        <f>'1'!D15</f>
        <v>0</v>
      </c>
      <c r="E15" s="382">
        <f>'1'!E15</f>
        <v>0</v>
      </c>
      <c r="F15" s="383">
        <f>'1'!F15</f>
        <v>0</v>
      </c>
      <c r="G15" s="23"/>
      <c r="H15" s="169"/>
      <c r="I15" s="169"/>
      <c r="J15" s="169"/>
      <c r="K15" s="377">
        <f t="shared" si="6"/>
        <v>0</v>
      </c>
      <c r="L15" s="525">
        <v>1</v>
      </c>
      <c r="M15" s="423" t="str">
        <f>'2.1'!H15</f>
        <v>-</v>
      </c>
      <c r="N15" s="424" t="str">
        <f>'2 - Algae'!R15</f>
        <v/>
      </c>
      <c r="O15" s="425" t="str">
        <f>'2 - Daphnia'!R15</f>
        <v/>
      </c>
      <c r="P15" s="426" t="str">
        <f>'2 - Daphnia'!S15</f>
        <v/>
      </c>
      <c r="Q15" s="427" t="str">
        <f>'2 - Fish'!R15</f>
        <v/>
      </c>
      <c r="R15" s="428" t="str">
        <f>'2 - Other'!R15</f>
        <v/>
      </c>
      <c r="S15" s="986" t="s">
        <v>309</v>
      </c>
      <c r="T15" s="150"/>
      <c r="U15" s="523"/>
      <c r="V15" s="302">
        <f t="shared" si="1"/>
        <v>0</v>
      </c>
      <c r="W15" s="302">
        <f t="shared" si="3"/>
        <v>0</v>
      </c>
      <c r="X15" s="302">
        <f t="shared" si="4"/>
        <v>0</v>
      </c>
      <c r="Y15" s="302">
        <f t="shared" si="2"/>
        <v>0</v>
      </c>
      <c r="Z15" s="126" t="str">
        <f t="shared" si="5"/>
        <v>a</v>
      </c>
    </row>
    <row r="16" spans="2:29" ht="13.5" customHeight="1">
      <c r="B16" s="509">
        <v>10</v>
      </c>
      <c r="C16" s="453">
        <f>'1'!C16</f>
        <v>0</v>
      </c>
      <c r="D16" s="377">
        <f>'1'!D16</f>
        <v>0</v>
      </c>
      <c r="E16" s="382">
        <f>'1'!E16</f>
        <v>0</v>
      </c>
      <c r="F16" s="383">
        <f>'1'!F16</f>
        <v>0</v>
      </c>
      <c r="G16" s="23"/>
      <c r="H16" s="169"/>
      <c r="I16" s="169"/>
      <c r="J16" s="169"/>
      <c r="K16" s="377">
        <f t="shared" si="6"/>
        <v>0</v>
      </c>
      <c r="L16" s="525">
        <v>1</v>
      </c>
      <c r="M16" s="423" t="str">
        <f>'2.1'!H16</f>
        <v>-</v>
      </c>
      <c r="N16" s="424" t="str">
        <f>'2 - Algae'!R16</f>
        <v/>
      </c>
      <c r="O16" s="425" t="str">
        <f>'2 - Daphnia'!R16</f>
        <v/>
      </c>
      <c r="P16" s="426" t="str">
        <f>'2 - Daphnia'!S16</f>
        <v/>
      </c>
      <c r="Q16" s="427" t="str">
        <f>'2 - Fish'!R16</f>
        <v/>
      </c>
      <c r="R16" s="428" t="str">
        <f>'2 - Other'!R16</f>
        <v/>
      </c>
      <c r="S16" s="986" t="s">
        <v>309</v>
      </c>
      <c r="T16" s="150"/>
      <c r="U16" s="523"/>
      <c r="V16" s="302">
        <f t="shared" si="1"/>
        <v>0</v>
      </c>
      <c r="W16" s="302">
        <f t="shared" si="3"/>
        <v>0</v>
      </c>
      <c r="X16" s="302">
        <f t="shared" si="4"/>
        <v>0</v>
      </c>
      <c r="Y16" s="302">
        <f t="shared" si="2"/>
        <v>0</v>
      </c>
      <c r="Z16" s="126" t="str">
        <f t="shared" si="5"/>
        <v>a</v>
      </c>
    </row>
    <row r="17" spans="1:26" ht="13.5" customHeight="1">
      <c r="B17" s="509">
        <v>11</v>
      </c>
      <c r="C17" s="453">
        <f>'1'!C17</f>
        <v>0</v>
      </c>
      <c r="D17" s="377">
        <f>'1'!D17</f>
        <v>0</v>
      </c>
      <c r="E17" s="382">
        <f>'1'!E17</f>
        <v>0</v>
      </c>
      <c r="F17" s="383">
        <f>'1'!F17</f>
        <v>0</v>
      </c>
      <c r="G17" s="23"/>
      <c r="H17" s="169"/>
      <c r="I17" s="169"/>
      <c r="J17" s="169"/>
      <c r="K17" s="377">
        <f t="shared" si="6"/>
        <v>0</v>
      </c>
      <c r="L17" s="525">
        <v>1</v>
      </c>
      <c r="M17" s="423" t="str">
        <f>'2.1'!H17</f>
        <v>-</v>
      </c>
      <c r="N17" s="424" t="str">
        <f>'2 - Algae'!R17</f>
        <v/>
      </c>
      <c r="O17" s="425" t="str">
        <f>'2 - Daphnia'!R17</f>
        <v/>
      </c>
      <c r="P17" s="426" t="str">
        <f>'2 - Daphnia'!S17</f>
        <v/>
      </c>
      <c r="Q17" s="427" t="str">
        <f>'2 - Fish'!R17</f>
        <v/>
      </c>
      <c r="R17" s="428" t="str">
        <f>'2 - Other'!R17</f>
        <v/>
      </c>
      <c r="S17" s="986" t="s">
        <v>309</v>
      </c>
      <c r="T17" s="150"/>
      <c r="U17" s="523"/>
      <c r="V17" s="302">
        <f t="shared" si="1"/>
        <v>0</v>
      </c>
      <c r="W17" s="302">
        <f t="shared" si="3"/>
        <v>0</v>
      </c>
      <c r="X17" s="302">
        <f t="shared" si="4"/>
        <v>0</v>
      </c>
      <c r="Y17" s="302">
        <f t="shared" si="2"/>
        <v>0</v>
      </c>
      <c r="Z17" s="126" t="str">
        <f t="shared" si="5"/>
        <v>a</v>
      </c>
    </row>
    <row r="18" spans="1:26" ht="13.5" customHeight="1">
      <c r="B18" s="509">
        <v>12</v>
      </c>
      <c r="C18" s="453">
        <f>'1'!C18</f>
        <v>0</v>
      </c>
      <c r="D18" s="377">
        <f>'1'!D18</f>
        <v>0</v>
      </c>
      <c r="E18" s="382">
        <f>'1'!E18</f>
        <v>0</v>
      </c>
      <c r="F18" s="383">
        <f>'1'!F18</f>
        <v>0</v>
      </c>
      <c r="G18" s="23"/>
      <c r="H18" s="169"/>
      <c r="I18" s="169"/>
      <c r="J18" s="169"/>
      <c r="K18" s="377">
        <f t="shared" si="6"/>
        <v>0</v>
      </c>
      <c r="L18" s="525">
        <v>1</v>
      </c>
      <c r="M18" s="423" t="str">
        <f>'2.1'!H18</f>
        <v>-</v>
      </c>
      <c r="N18" s="424" t="str">
        <f>'2 - Algae'!R18</f>
        <v/>
      </c>
      <c r="O18" s="425" t="str">
        <f>'2 - Daphnia'!R18</f>
        <v/>
      </c>
      <c r="P18" s="426" t="str">
        <f>'2 - Daphnia'!S18</f>
        <v/>
      </c>
      <c r="Q18" s="427" t="str">
        <f>'2 - Fish'!R18</f>
        <v/>
      </c>
      <c r="R18" s="428" t="str">
        <f>'2 - Other'!R18</f>
        <v/>
      </c>
      <c r="S18" s="986" t="s">
        <v>309</v>
      </c>
      <c r="T18" s="150"/>
      <c r="U18" s="523"/>
      <c r="V18" s="302">
        <f t="shared" si="1"/>
        <v>0</v>
      </c>
      <c r="W18" s="302">
        <f t="shared" si="3"/>
        <v>0</v>
      </c>
      <c r="X18" s="302">
        <f t="shared" si="4"/>
        <v>0</v>
      </c>
      <c r="Y18" s="302">
        <f t="shared" si="2"/>
        <v>0</v>
      </c>
      <c r="Z18" s="126" t="str">
        <f t="shared" si="5"/>
        <v>a</v>
      </c>
    </row>
    <row r="19" spans="1:26" ht="13.5" customHeight="1">
      <c r="B19" s="509">
        <v>13</v>
      </c>
      <c r="C19" s="453">
        <f>'1'!C19</f>
        <v>0</v>
      </c>
      <c r="D19" s="377">
        <f>'1'!D19</f>
        <v>0</v>
      </c>
      <c r="E19" s="382">
        <f>'1'!E19</f>
        <v>0</v>
      </c>
      <c r="F19" s="383">
        <f>'1'!F19</f>
        <v>0</v>
      </c>
      <c r="G19" s="23"/>
      <c r="H19" s="169"/>
      <c r="I19" s="169"/>
      <c r="J19" s="169"/>
      <c r="K19" s="377">
        <f t="shared" si="6"/>
        <v>0</v>
      </c>
      <c r="L19" s="525">
        <v>1</v>
      </c>
      <c r="M19" s="423" t="str">
        <f>'2.1'!H19</f>
        <v>-</v>
      </c>
      <c r="N19" s="424" t="str">
        <f>'2 - Algae'!R19</f>
        <v/>
      </c>
      <c r="O19" s="425" t="str">
        <f>'2 - Daphnia'!R19</f>
        <v/>
      </c>
      <c r="P19" s="426" t="str">
        <f>'2 - Daphnia'!S19</f>
        <v/>
      </c>
      <c r="Q19" s="427" t="str">
        <f>'2 - Fish'!R19</f>
        <v/>
      </c>
      <c r="R19" s="428" t="str">
        <f>'2 - Other'!R19</f>
        <v/>
      </c>
      <c r="S19" s="986" t="s">
        <v>309</v>
      </c>
      <c r="T19" s="150"/>
      <c r="U19" s="523"/>
      <c r="V19" s="302">
        <f t="shared" si="1"/>
        <v>0</v>
      </c>
      <c r="W19" s="302">
        <f t="shared" si="3"/>
        <v>0</v>
      </c>
      <c r="X19" s="302">
        <f t="shared" si="4"/>
        <v>0</v>
      </c>
      <c r="Y19" s="302">
        <f t="shared" si="2"/>
        <v>0</v>
      </c>
      <c r="Z19" s="126" t="str">
        <f t="shared" si="5"/>
        <v>a</v>
      </c>
    </row>
    <row r="20" spans="1:26" ht="13.5" customHeight="1">
      <c r="B20" s="509">
        <v>14</v>
      </c>
      <c r="C20" s="453">
        <f>'1'!C20</f>
        <v>0</v>
      </c>
      <c r="D20" s="377">
        <f>'1'!D20</f>
        <v>0</v>
      </c>
      <c r="E20" s="382">
        <f>'1'!E20</f>
        <v>0</v>
      </c>
      <c r="F20" s="383">
        <f>'1'!F20</f>
        <v>0</v>
      </c>
      <c r="G20" s="23"/>
      <c r="H20" s="169"/>
      <c r="I20" s="169"/>
      <c r="J20" s="169"/>
      <c r="K20" s="377">
        <f t="shared" si="6"/>
        <v>0</v>
      </c>
      <c r="L20" s="525">
        <v>1</v>
      </c>
      <c r="M20" s="423" t="str">
        <f>'2.1'!H20</f>
        <v>-</v>
      </c>
      <c r="N20" s="424" t="str">
        <f>'2 - Algae'!R20</f>
        <v/>
      </c>
      <c r="O20" s="425" t="str">
        <f>'2 - Daphnia'!R20</f>
        <v/>
      </c>
      <c r="P20" s="426" t="str">
        <f>'2 - Daphnia'!S20</f>
        <v/>
      </c>
      <c r="Q20" s="427" t="str">
        <f>'2 - Fish'!R20</f>
        <v/>
      </c>
      <c r="R20" s="428" t="str">
        <f>'2 - Other'!R20</f>
        <v/>
      </c>
      <c r="S20" s="986" t="s">
        <v>309</v>
      </c>
      <c r="T20" s="150"/>
      <c r="U20" s="523"/>
      <c r="V20" s="302">
        <f t="shared" si="1"/>
        <v>0</v>
      </c>
      <c r="W20" s="302">
        <f t="shared" si="3"/>
        <v>0</v>
      </c>
      <c r="X20" s="302">
        <f t="shared" si="4"/>
        <v>0</v>
      </c>
      <c r="Y20" s="302">
        <f t="shared" si="2"/>
        <v>0</v>
      </c>
      <c r="Z20" s="126" t="str">
        <f t="shared" si="5"/>
        <v>a</v>
      </c>
    </row>
    <row r="21" spans="1:26" ht="13.5" customHeight="1">
      <c r="B21" s="509">
        <v>15</v>
      </c>
      <c r="C21" s="453">
        <f>'1'!C21</f>
        <v>0</v>
      </c>
      <c r="D21" s="377">
        <f>'1'!D21</f>
        <v>0</v>
      </c>
      <c r="E21" s="382">
        <f>'1'!E21</f>
        <v>0</v>
      </c>
      <c r="F21" s="383">
        <f>'1'!F21</f>
        <v>0</v>
      </c>
      <c r="G21" s="23"/>
      <c r="H21" s="169"/>
      <c r="I21" s="169"/>
      <c r="J21" s="169"/>
      <c r="K21" s="377">
        <f t="shared" si="6"/>
        <v>0</v>
      </c>
      <c r="L21" s="525">
        <v>1</v>
      </c>
      <c r="M21" s="423" t="str">
        <f>'2.1'!H21</f>
        <v>-</v>
      </c>
      <c r="N21" s="424" t="str">
        <f>'2 - Algae'!R21</f>
        <v/>
      </c>
      <c r="O21" s="425" t="str">
        <f>'2 - Daphnia'!R21</f>
        <v/>
      </c>
      <c r="P21" s="426" t="str">
        <f>'2 - Daphnia'!S21</f>
        <v/>
      </c>
      <c r="Q21" s="427" t="str">
        <f>'2 - Fish'!R21</f>
        <v/>
      </c>
      <c r="R21" s="428" t="str">
        <f>'2 - Other'!R21</f>
        <v/>
      </c>
      <c r="S21" s="986" t="s">
        <v>309</v>
      </c>
      <c r="T21" s="150"/>
      <c r="U21" s="523"/>
      <c r="V21" s="302">
        <f t="shared" si="1"/>
        <v>0</v>
      </c>
      <c r="W21" s="302">
        <f t="shared" si="3"/>
        <v>0</v>
      </c>
      <c r="X21" s="302">
        <f t="shared" si="4"/>
        <v>0</v>
      </c>
      <c r="Y21" s="302">
        <f t="shared" si="2"/>
        <v>0</v>
      </c>
      <c r="Z21" s="126" t="str">
        <f t="shared" si="5"/>
        <v>a</v>
      </c>
    </row>
    <row r="22" spans="1:26" ht="13.5" customHeight="1">
      <c r="B22" s="509">
        <v>16</v>
      </c>
      <c r="C22" s="453">
        <f>'1'!C22</f>
        <v>0</v>
      </c>
      <c r="D22" s="377">
        <f>'1'!D22</f>
        <v>0</v>
      </c>
      <c r="E22" s="382">
        <f>'1'!E22</f>
        <v>0</v>
      </c>
      <c r="F22" s="383">
        <f>'1'!F22</f>
        <v>0</v>
      </c>
      <c r="G22" s="23"/>
      <c r="H22" s="169"/>
      <c r="I22" s="169"/>
      <c r="J22" s="169"/>
      <c r="K22" s="377">
        <f t="shared" si="6"/>
        <v>0</v>
      </c>
      <c r="L22" s="525">
        <v>1</v>
      </c>
      <c r="M22" s="423" t="str">
        <f>'2.1'!H22</f>
        <v>-</v>
      </c>
      <c r="N22" s="424" t="str">
        <f>'2 - Algae'!R22</f>
        <v/>
      </c>
      <c r="O22" s="425" t="str">
        <f>'2 - Daphnia'!R22</f>
        <v/>
      </c>
      <c r="P22" s="426" t="str">
        <f>'2 - Daphnia'!S22</f>
        <v/>
      </c>
      <c r="Q22" s="427" t="str">
        <f>'2 - Fish'!R22</f>
        <v/>
      </c>
      <c r="R22" s="428" t="str">
        <f>'2 - Other'!R22</f>
        <v/>
      </c>
      <c r="S22" s="986" t="s">
        <v>309</v>
      </c>
      <c r="T22" s="150"/>
      <c r="U22" s="523"/>
      <c r="V22" s="302">
        <f t="shared" si="1"/>
        <v>0</v>
      </c>
      <c r="W22" s="302">
        <f t="shared" si="3"/>
        <v>0</v>
      </c>
      <c r="X22" s="302">
        <f t="shared" si="4"/>
        <v>0</v>
      </c>
      <c r="Y22" s="302">
        <f t="shared" si="2"/>
        <v>0</v>
      </c>
      <c r="Z22" s="126" t="str">
        <f t="shared" si="5"/>
        <v>a</v>
      </c>
    </row>
    <row r="23" spans="1:26" ht="13.5" customHeight="1">
      <c r="B23" s="509">
        <v>17</v>
      </c>
      <c r="C23" s="453">
        <f>'1'!C23</f>
        <v>0</v>
      </c>
      <c r="D23" s="377">
        <f>'1'!D23</f>
        <v>0</v>
      </c>
      <c r="E23" s="382">
        <f>'1'!E23</f>
        <v>0</v>
      </c>
      <c r="F23" s="383">
        <f>'1'!F23</f>
        <v>0</v>
      </c>
      <c r="G23" s="23"/>
      <c r="H23" s="169"/>
      <c r="I23" s="169"/>
      <c r="J23" s="169"/>
      <c r="K23" s="377">
        <f t="shared" si="6"/>
        <v>0</v>
      </c>
      <c r="L23" s="525">
        <v>1</v>
      </c>
      <c r="M23" s="423" t="str">
        <f>'2.1'!H23</f>
        <v>-</v>
      </c>
      <c r="N23" s="424" t="str">
        <f>'2 - Algae'!R23</f>
        <v/>
      </c>
      <c r="O23" s="425" t="str">
        <f>'2 - Daphnia'!R23</f>
        <v/>
      </c>
      <c r="P23" s="426" t="str">
        <f>'2 - Daphnia'!S23</f>
        <v/>
      </c>
      <c r="Q23" s="427" t="str">
        <f>'2 - Fish'!R23</f>
        <v/>
      </c>
      <c r="R23" s="428" t="str">
        <f>'2 - Other'!R23</f>
        <v/>
      </c>
      <c r="S23" s="986" t="s">
        <v>309</v>
      </c>
      <c r="T23" s="150"/>
      <c r="U23" s="523"/>
      <c r="V23" s="302">
        <f t="shared" si="1"/>
        <v>0</v>
      </c>
      <c r="W23" s="302">
        <f t="shared" si="3"/>
        <v>0</v>
      </c>
      <c r="X23" s="302">
        <f t="shared" si="4"/>
        <v>0</v>
      </c>
      <c r="Y23" s="302">
        <f t="shared" si="2"/>
        <v>0</v>
      </c>
      <c r="Z23" s="126" t="str">
        <f t="shared" si="5"/>
        <v>a</v>
      </c>
    </row>
    <row r="24" spans="1:26" ht="13.5" customHeight="1">
      <c r="B24" s="509">
        <v>18</v>
      </c>
      <c r="C24" s="453">
        <f>'1'!C24</f>
        <v>0</v>
      </c>
      <c r="D24" s="377">
        <f>'1'!D24</f>
        <v>0</v>
      </c>
      <c r="E24" s="382">
        <f>'1'!E24</f>
        <v>0</v>
      </c>
      <c r="F24" s="383">
        <f>'1'!F24</f>
        <v>0</v>
      </c>
      <c r="G24" s="23"/>
      <c r="H24" s="169"/>
      <c r="I24" s="169"/>
      <c r="J24" s="169"/>
      <c r="K24" s="377">
        <f t="shared" si="6"/>
        <v>0</v>
      </c>
      <c r="L24" s="525">
        <v>1</v>
      </c>
      <c r="M24" s="423" t="str">
        <f>'2.1'!H24</f>
        <v>-</v>
      </c>
      <c r="N24" s="424" t="str">
        <f>'2 - Algae'!R24</f>
        <v/>
      </c>
      <c r="O24" s="425" t="str">
        <f>'2 - Daphnia'!R24</f>
        <v/>
      </c>
      <c r="P24" s="426" t="str">
        <f>'2 - Daphnia'!S24</f>
        <v/>
      </c>
      <c r="Q24" s="427" t="str">
        <f>'2 - Fish'!R24</f>
        <v/>
      </c>
      <c r="R24" s="428" t="str">
        <f>'2 - Other'!R24</f>
        <v/>
      </c>
      <c r="S24" s="986" t="s">
        <v>309</v>
      </c>
      <c r="T24" s="150"/>
      <c r="U24" s="523"/>
      <c r="V24" s="302">
        <f t="shared" si="1"/>
        <v>0</v>
      </c>
      <c r="W24" s="302">
        <f t="shared" si="3"/>
        <v>0</v>
      </c>
      <c r="X24" s="302">
        <f t="shared" si="4"/>
        <v>0</v>
      </c>
      <c r="Y24" s="302">
        <f t="shared" si="2"/>
        <v>0</v>
      </c>
      <c r="Z24" s="126" t="str">
        <f t="shared" si="5"/>
        <v>a</v>
      </c>
    </row>
    <row r="25" spans="1:26" ht="13.5" customHeight="1">
      <c r="B25" s="509">
        <v>19</v>
      </c>
      <c r="C25" s="453">
        <f>'1'!C25</f>
        <v>0</v>
      </c>
      <c r="D25" s="377">
        <f>'1'!D25</f>
        <v>0</v>
      </c>
      <c r="E25" s="382">
        <f>'1'!E25</f>
        <v>0</v>
      </c>
      <c r="F25" s="383">
        <f>'1'!F25</f>
        <v>0</v>
      </c>
      <c r="G25" s="23"/>
      <c r="H25" s="169"/>
      <c r="I25" s="169"/>
      <c r="J25" s="169"/>
      <c r="K25" s="377">
        <f t="shared" si="6"/>
        <v>0</v>
      </c>
      <c r="L25" s="525">
        <v>1</v>
      </c>
      <c r="M25" s="423" t="str">
        <f>'2.1'!H25</f>
        <v>-</v>
      </c>
      <c r="N25" s="424" t="str">
        <f>'2 - Algae'!R25</f>
        <v/>
      </c>
      <c r="O25" s="425" t="str">
        <f>'2 - Daphnia'!R25</f>
        <v/>
      </c>
      <c r="P25" s="426" t="str">
        <f>'2 - Daphnia'!S25</f>
        <v/>
      </c>
      <c r="Q25" s="427" t="str">
        <f>'2 - Fish'!R25</f>
        <v/>
      </c>
      <c r="R25" s="428" t="str">
        <f>'2 - Other'!R25</f>
        <v/>
      </c>
      <c r="S25" s="986" t="s">
        <v>309</v>
      </c>
      <c r="T25" s="150"/>
      <c r="U25" s="523"/>
      <c r="V25" s="302">
        <f t="shared" si="1"/>
        <v>0</v>
      </c>
      <c r="W25" s="302">
        <f t="shared" si="3"/>
        <v>0</v>
      </c>
      <c r="X25" s="302">
        <f t="shared" si="4"/>
        <v>0</v>
      </c>
      <c r="Y25" s="302">
        <f t="shared" si="2"/>
        <v>0</v>
      </c>
      <c r="Z25" s="126" t="str">
        <f t="shared" si="5"/>
        <v>a</v>
      </c>
    </row>
    <row r="26" spans="1:26" ht="13.5" customHeight="1" thickBot="1">
      <c r="B26" s="369">
        <v>20</v>
      </c>
      <c r="C26" s="455">
        <f>'1'!C26</f>
        <v>0</v>
      </c>
      <c r="D26" s="384">
        <f>'1'!D26</f>
        <v>0</v>
      </c>
      <c r="E26" s="385">
        <f>'1'!E26</f>
        <v>0</v>
      </c>
      <c r="F26" s="386">
        <f>'1'!F26</f>
        <v>0</v>
      </c>
      <c r="G26" s="155"/>
      <c r="H26" s="170"/>
      <c r="I26" s="170"/>
      <c r="J26" s="170"/>
      <c r="K26" s="384">
        <f t="shared" si="6"/>
        <v>0</v>
      </c>
      <c r="L26" s="526">
        <v>1</v>
      </c>
      <c r="M26" s="429" t="str">
        <f>'2.1'!H26</f>
        <v>-</v>
      </c>
      <c r="N26" s="430" t="str">
        <f>'2 - Algae'!R26</f>
        <v/>
      </c>
      <c r="O26" s="431" t="str">
        <f>'2 - Daphnia'!R26</f>
        <v/>
      </c>
      <c r="P26" s="432" t="str">
        <f>'2 - Daphnia'!S26</f>
        <v/>
      </c>
      <c r="Q26" s="433" t="str">
        <f>'2 - Fish'!R26</f>
        <v/>
      </c>
      <c r="R26" s="434" t="str">
        <f>'2 - Other'!R26</f>
        <v/>
      </c>
      <c r="S26" s="987" t="s">
        <v>309</v>
      </c>
      <c r="T26" s="157"/>
      <c r="U26" s="523"/>
      <c r="V26" s="302">
        <f t="shared" si="1"/>
        <v>0</v>
      </c>
      <c r="W26" s="302">
        <f t="shared" si="3"/>
        <v>0</v>
      </c>
      <c r="X26" s="302">
        <f t="shared" si="4"/>
        <v>0</v>
      </c>
      <c r="Y26" s="302">
        <f t="shared" si="2"/>
        <v>0</v>
      </c>
      <c r="Z26" s="126" t="str">
        <f t="shared" si="5"/>
        <v>a</v>
      </c>
    </row>
    <row r="27" spans="1:26" ht="13.5" customHeight="1" thickBot="1"/>
    <row r="28" spans="1:26" ht="12.75" customHeight="1">
      <c r="A28" s="24"/>
      <c r="B28" s="355" t="s">
        <v>112</v>
      </c>
      <c r="C28" s="44" t="str">
        <f>IF(Info!H2='S+L'!$B$1,'S+L'!$B$87,'S+L'!$C$87)</f>
        <v>Please choose the disired testing criterion. Either criterion</v>
      </c>
      <c r="D28" s="45"/>
      <c r="E28" s="45"/>
      <c r="G28" s="435">
        <f>SUM(V8:V26)</f>
        <v>0</v>
      </c>
      <c r="H28" s="5" t="s">
        <v>11</v>
      </c>
      <c r="I28" s="807" t="s">
        <v>15</v>
      </c>
      <c r="J28" s="808"/>
      <c r="K28" s="439" t="str">
        <f>IF($E$3="-","","∞")</f>
        <v>∞</v>
      </c>
      <c r="L28" s="809" t="str">
        <f>IF(Info!H2='S+L'!$B$1,'S+L'!$B$113,'S+L'!$C$113)</f>
        <v>Re-
sult</v>
      </c>
      <c r="M28" s="441" t="str">
        <f>IF(G28=0,"s",IF(K28="","","a"))</f>
        <v>s</v>
      </c>
    </row>
    <row r="29" spans="1:26" ht="14.25">
      <c r="A29" s="24"/>
      <c r="B29" s="24"/>
      <c r="C29" s="44" t="str">
        <f>IF(Info!H2='S+L'!$B$1,'S+L'!$B$88,'S+L'!$C$88)</f>
        <v>2.1 or criterion 2.2 need to be met.</v>
      </c>
      <c r="D29" s="45"/>
      <c r="E29" s="45"/>
      <c r="G29" s="436">
        <f>SUM(W8:W26)</f>
        <v>0</v>
      </c>
      <c r="H29" s="171" t="s">
        <v>8</v>
      </c>
      <c r="I29" s="803" t="s">
        <v>12</v>
      </c>
      <c r="J29" s="804"/>
      <c r="K29" s="383">
        <f>IF(AND($C$3="a",$E$3="ALL"),20,IF(AND($C$3="a",$E$3="PLL"),15,IF(AND($C$3="a",$E$3="TLL"),10,IF(AND($C$3="r",$E$3="ALL"),10,IF(AND($C$3="r",$E$3="PLL"),10,IF(AND($C$3="r",$E$3="TLL"),2,""))))))</f>
        <v>2</v>
      </c>
      <c r="L29" s="810"/>
      <c r="M29" s="442" t="str">
        <f>IF(M28="s","",IF(K29="","",IF(G29&lt;=K29,"a","r")))</f>
        <v/>
      </c>
    </row>
    <row r="30" spans="1:26" ht="14.25">
      <c r="A30" s="24"/>
      <c r="B30" s="355" t="s">
        <v>103</v>
      </c>
      <c r="C30" s="44" t="str">
        <f>IF(Info!H2='S+L'!$B$1,'S+L'!$B$89,'S+L'!$C$89)</f>
        <v>A self-assessment is the EEL-assessment of the biodegradation/bioaccumulation</v>
      </c>
      <c r="D30" s="45"/>
      <c r="E30" s="45"/>
      <c r="G30" s="436">
        <f>SUM(X8:X26)</f>
        <v>0</v>
      </c>
      <c r="H30" s="171" t="s">
        <v>9</v>
      </c>
      <c r="I30" s="803" t="s">
        <v>13</v>
      </c>
      <c r="J30" s="804"/>
      <c r="K30" s="383">
        <f>IF(AND($C$3="a",$E$3="ALL"),1,IF($E$3="PLL",0.6,IF($E$3="TLL",0.4,IF(AND($C$3="r",$E$3="ALL"),2.5,""))))</f>
        <v>0.4</v>
      </c>
      <c r="L30" s="810"/>
      <c r="M30" s="442" t="str">
        <f>IF(M28="s","",IF(K30="","",IF(G30&lt;=K30,"a","r")))</f>
        <v/>
      </c>
    </row>
    <row r="31" spans="1:26" ht="14.25">
      <c r="A31" s="24"/>
      <c r="B31" s="355"/>
      <c r="C31" s="44" t="str">
        <f>IF(Info!H2='S+L'!$B$1,'S+L'!$B$90,'S+L'!$C$90)</f>
        <v>potential and aquatic toxicity by the supplier. If should be accompanied by filling</v>
      </c>
      <c r="D31" s="45"/>
      <c r="E31" s="45"/>
      <c r="G31" s="437">
        <f>SUM(Y8:Y26)</f>
        <v>0</v>
      </c>
      <c r="H31" s="172" t="s">
        <v>10</v>
      </c>
      <c r="I31" s="803" t="s">
        <v>14</v>
      </c>
      <c r="J31" s="804"/>
      <c r="K31" s="383">
        <f>IF($E$3="ALL",0.1,IF($E$3="PLL",0.1,IF($E$3="TLL",0.1,"")))</f>
        <v>0.1</v>
      </c>
      <c r="L31" s="810"/>
      <c r="M31" s="442" t="str">
        <f>IF(M28="s","",IF(K31="","",IF(G31&lt;=K31,"a","r")))</f>
        <v/>
      </c>
    </row>
    <row r="32" spans="1:26" ht="15" thickBot="1">
      <c r="A32" s="24"/>
      <c r="B32" s="355"/>
      <c r="C32" s="44" t="str">
        <f>IF(Info!H2='S+L'!$B$1,'S+L'!$B$91,'S+L'!$C$91)</f>
        <v>in Sections 2 and/or 3 of this application form and relevant documents should be</v>
      </c>
      <c r="D32" s="45"/>
      <c r="E32" s="45"/>
      <c r="G32" s="438">
        <f>IF(M1="K.3.1",0,SUM(K8:K26))</f>
        <v>0</v>
      </c>
      <c r="H32" s="173" t="s">
        <v>1</v>
      </c>
      <c r="I32" s="812" t="str">
        <f>IF(Info!H2='S+L'!$B$1,'S+L'!$B$100,'S+L'!$C$100)</f>
        <v>unassessed</v>
      </c>
      <c r="J32" s="813"/>
      <c r="K32" s="440">
        <v>0.5</v>
      </c>
      <c r="L32" s="811"/>
      <c r="M32" s="443" t="str">
        <f>IF(M28="s","",IF(AND(AA8="a",G32+G31&lt;=0.5),"a","r"))</f>
        <v/>
      </c>
    </row>
    <row r="33" spans="1:13">
      <c r="A33" s="24"/>
      <c r="B33" s="355"/>
      <c r="C33" s="44" t="str">
        <f>IF(Info!H2='S+L'!$B$1,'S+L'!$B$92,'S+L'!$C$92)</f>
        <v>added e.g. valid standard test reports.</v>
      </c>
      <c r="D33" s="45"/>
      <c r="E33" s="45"/>
    </row>
    <row r="34" spans="1:13">
      <c r="A34" s="24"/>
      <c r="B34" s="355" t="s">
        <v>104</v>
      </c>
      <c r="C34" s="44" t="str">
        <f>IF(Info!H2='S+L'!$B$1,'S+L'!$B$93,'S+L'!$C$93)</f>
        <v>LoC = Valid "letter of compliance" from one of the Ecolabel Competent Bodies.</v>
      </c>
      <c r="D34" s="45"/>
      <c r="E34" s="45"/>
      <c r="F34" s="355"/>
      <c r="G34" s="44" t="str">
        <f>IF(Info!I32='S+L'!$B$1,'S+L'!$B$96,'S+L'!$C$96)</f>
        <v>For an additive on the LuSC-list more than one entry may be required</v>
      </c>
      <c r="H34" s="44"/>
      <c r="I34" s="44"/>
      <c r="J34" s="44"/>
      <c r="K34" s="44"/>
      <c r="L34" s="45"/>
      <c r="M34" s="45"/>
    </row>
    <row r="35" spans="1:13">
      <c r="A35" s="24"/>
      <c r="B35" s="355" t="s">
        <v>105</v>
      </c>
      <c r="C35" s="44" t="str">
        <f>IF(Info!H2='S+L'!$B$1,'S+L'!$B$94,'S+L'!$C$94)</f>
        <v>For the meaning of A/B/C/D/E/F/G and X see the user manual.</v>
      </c>
      <c r="D35" s="45"/>
      <c r="E35" s="45"/>
      <c r="F35" s="355"/>
      <c r="G35" s="44" t="str">
        <f>IF(Info!I32='S+L'!$B$1,'S+L'!$B$97,'S+L'!$C$97)</f>
        <v>for biodegradation or aquatic toxicity classification.</v>
      </c>
      <c r="H35" s="44"/>
      <c r="I35" s="44"/>
      <c r="J35" s="44"/>
      <c r="K35" s="44"/>
      <c r="L35" s="45"/>
      <c r="M35" s="45"/>
    </row>
    <row r="36" spans="1:13">
      <c r="A36" s="24"/>
      <c r="B36" s="355"/>
      <c r="C36" s="124" t="str">
        <f>IF(Info!H2='S+L'!$B$1,'S+L'!$B$95,'S+L'!$C$95)</f>
        <v>"-" means: not assessed for this criterion. Maximum of 0,1% (w/w) per substance.</v>
      </c>
      <c r="D36" s="45"/>
      <c r="E36" s="45"/>
      <c r="F36" s="355" t="s">
        <v>117</v>
      </c>
      <c r="G36" s="44" t="str">
        <f>IF(Info!H2='S+L'!$B$1,'S+L'!$B$101,'S+L'!$C$101)</f>
        <v>M = the multiplication factor as stated in Dir. 2006/8/EC or Reg. 1272/2008.</v>
      </c>
      <c r="H36" s="44"/>
      <c r="I36" s="44"/>
      <c r="J36" s="44"/>
      <c r="K36" s="44"/>
      <c r="L36" s="45"/>
      <c r="M36" s="45"/>
    </row>
    <row r="37" spans="1:13">
      <c r="B37" s="355" t="s">
        <v>804</v>
      </c>
      <c r="C37" s="175" t="str">
        <f>IF(Info!H2='S+L'!$B$1,'S+L'!$B$103,'S+L'!$C$103)</f>
        <v>Please select r, if the substanz is no mono-constituent substance.</v>
      </c>
      <c r="F37" s="24"/>
      <c r="G37" s="44" t="str">
        <f>IF(Info!K29='S+L'!$B$1,'S+L'!$B$104,'S+L'!$C$104)</f>
        <v>Please always use the highest multiplication factor.</v>
      </c>
    </row>
    <row r="38" spans="1:13">
      <c r="C38" s="175"/>
    </row>
    <row r="39" spans="1:13">
      <c r="F39" s="45"/>
    </row>
    <row r="40" spans="1:13">
      <c r="F40" s="45"/>
    </row>
    <row r="41" spans="1:13">
      <c r="F41" s="45"/>
    </row>
    <row r="42" spans="1:13">
      <c r="F42" s="45"/>
    </row>
  </sheetData>
  <sheetProtection password="CCE3" sheet="1" objects="1" scenarios="1" selectLockedCells="1"/>
  <mergeCells count="14">
    <mergeCell ref="I30:J30"/>
    <mergeCell ref="I31:J31"/>
    <mergeCell ref="G4:M4"/>
    <mergeCell ref="I28:J28"/>
    <mergeCell ref="I29:J29"/>
    <mergeCell ref="L28:L32"/>
    <mergeCell ref="I32:J32"/>
    <mergeCell ref="C7:D7"/>
    <mergeCell ref="O2:P2"/>
    <mergeCell ref="O4:P4"/>
    <mergeCell ref="G6:K6"/>
    <mergeCell ref="O3:P3"/>
    <mergeCell ref="G3:M3"/>
    <mergeCell ref="N5:Q5"/>
  </mergeCells>
  <phoneticPr fontId="2" type="noConversion"/>
  <conditionalFormatting sqref="T1:U1048576">
    <cfRule type="cellIs" dxfId="128" priority="7" stopIfTrue="1" operator="equal">
      <formula>"a"</formula>
    </cfRule>
    <cfRule type="cellIs" dxfId="127" priority="8" stopIfTrue="1" operator="equal">
      <formula>"r"</formula>
    </cfRule>
  </conditionalFormatting>
  <conditionalFormatting sqref="M28:M32 R8:S26">
    <cfRule type="cellIs" dxfId="126" priority="5" operator="equal">
      <formula>"r"</formula>
    </cfRule>
    <cfRule type="cellIs" dxfId="125" priority="6" operator="equal">
      <formula>"a"</formula>
    </cfRule>
  </conditionalFormatting>
  <conditionalFormatting sqref="C3">
    <cfRule type="cellIs" dxfId="124" priority="3" stopIfTrue="1" operator="equal">
      <formula>"a"</formula>
    </cfRule>
    <cfRule type="cellIs" dxfId="123" priority="4" stopIfTrue="1" operator="equal">
      <formula>"r"</formula>
    </cfRule>
  </conditionalFormatting>
  <conditionalFormatting sqref="K8:K26">
    <cfRule type="cellIs" dxfId="122" priority="1" operator="lessThan">
      <formula>0</formula>
    </cfRule>
    <cfRule type="cellIs" dxfId="121" priority="2" operator="greaterThan">
      <formula>0.1</formula>
    </cfRule>
  </conditionalFormatting>
  <dataValidations count="2">
    <dataValidation type="list" allowBlank="1" showInputMessage="1" showErrorMessage="1" sqref="L8:L26">
      <formula1>"1,10,100,1000,10000,100000,1000000"</formula1>
    </dataValidation>
    <dataValidation type="list" allowBlank="1" showInputMessage="1" showErrorMessage="1" sqref="S8:S26">
      <formula1>"a,r"</formula1>
    </dataValidation>
  </dataValidations>
  <pageMargins left="0.78740157480314965" right="0.78740157480314965" top="0.98425196850393704" bottom="0.98425196850393704" header="0.51181102362204722" footer="0.51181102362204722"/>
  <pageSetup paperSize="9" scale="72" orientation="landscape" r:id="rId1"/>
  <headerFooter alignWithMargins="0">
    <oddHeader>&amp;CApplication form for the EU Ecolabel 027 for Lubricants</oddHeader>
    <oddFooter>&amp;L&amp;A&amp;C5&amp;R&amp;D</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pageSetUpPr fitToPage="1"/>
  </sheetPr>
  <dimension ref="B1:Y42"/>
  <sheetViews>
    <sheetView zoomScaleNormal="100" workbookViewId="0">
      <selection activeCell="G7" sqref="G7"/>
    </sheetView>
  </sheetViews>
  <sheetFormatPr baseColWidth="10" defaultRowHeight="12.75" outlineLevelCol="1"/>
  <cols>
    <col min="1" max="1" width="2.5703125" style="302" customWidth="1"/>
    <col min="2" max="2" width="4" style="302" bestFit="1" customWidth="1"/>
    <col min="3" max="4" width="11.5703125" style="302" customWidth="1"/>
    <col min="5" max="5" width="37" style="302" customWidth="1"/>
    <col min="6" max="6" width="9" style="302" customWidth="1"/>
    <col min="7" max="7" width="9.5703125" style="302" customWidth="1"/>
    <col min="8" max="8" width="12" style="302" bestFit="1" customWidth="1"/>
    <col min="9" max="9" width="5.7109375" style="302" customWidth="1"/>
    <col min="10" max="11" width="8.28515625" style="302" customWidth="1"/>
    <col min="12" max="13" width="5.28515625" style="302" customWidth="1"/>
    <col min="14" max="14" width="8.140625" style="302" customWidth="1"/>
    <col min="15" max="15" width="7.7109375" style="302" customWidth="1"/>
    <col min="16" max="16" width="8.140625" style="302" customWidth="1"/>
    <col min="17" max="18" width="7.7109375" style="302" customWidth="1"/>
    <col min="19" max="19" width="2.5703125" style="302" customWidth="1"/>
    <col min="20" max="20" width="2.5703125" style="303" customWidth="1"/>
    <col min="21" max="22" width="11.42578125" style="302" hidden="1" customWidth="1" outlineLevel="1"/>
    <col min="23" max="23" width="11.42578125" style="302" collapsed="1"/>
    <col min="24" max="24" width="11.42578125" style="302" hidden="1" customWidth="1" outlineLevel="1"/>
    <col min="25" max="25" width="11.42578125" style="302" collapsed="1"/>
    <col min="26" max="16384" width="11.42578125" style="302"/>
  </cols>
  <sheetData>
    <row r="1" spans="2:24" ht="13.5" customHeight="1" thickBot="1">
      <c r="C1" s="303"/>
      <c r="D1" s="303"/>
      <c r="E1" s="303"/>
      <c r="R1" s="66" t="str">
        <f>Info!$K$2</f>
        <v>v 1.0</v>
      </c>
    </row>
    <row r="2" spans="2:24" ht="13.5" customHeight="1">
      <c r="C2" s="16" t="str">
        <f>IF(Info!H2='S+L'!$B$1,'S+L'!$B$49,'S+L'!$C$49)</f>
        <v>Grease?"</v>
      </c>
      <c r="E2" s="16" t="str">
        <f>IF(Info!H2='S+L'!$B$1,'S+L'!$B$50,'S+L'!$C$50)</f>
        <v>Category:</v>
      </c>
      <c r="G2" s="814" t="str">
        <f>IF(Info!H2='S+L'!$B$1,'S+L'!$B$105,'S+L'!$C$105)</f>
        <v>If self-assessment, please fill in!</v>
      </c>
      <c r="H2" s="815"/>
      <c r="I2" s="815"/>
      <c r="J2" s="815"/>
      <c r="K2" s="815"/>
      <c r="L2" s="815"/>
      <c r="M2" s="816"/>
    </row>
    <row r="3" spans="2:24" ht="13.5" customHeight="1" thickBot="1">
      <c r="C3" s="376" t="str">
        <f>'1'!C3</f>
        <v>r</v>
      </c>
      <c r="E3" s="377" t="str">
        <f>'1'!E3</f>
        <v>TLL</v>
      </c>
      <c r="G3" s="817"/>
      <c r="H3" s="818"/>
      <c r="I3" s="818"/>
      <c r="J3" s="818"/>
      <c r="K3" s="818"/>
      <c r="L3" s="818"/>
      <c r="M3" s="819"/>
    </row>
    <row r="4" spans="2:24" ht="25.5" customHeight="1" thickBot="1">
      <c r="C4" s="304"/>
      <c r="G4" s="736" t="str">
        <f>IF(Info!H2='S+L'!$B$1,'S+L'!$B$106,'S+L'!$C$106)</f>
        <v>Algae toxicity test results</v>
      </c>
      <c r="H4" s="737"/>
      <c r="I4" s="737"/>
      <c r="J4" s="737"/>
      <c r="K4" s="737"/>
      <c r="L4" s="737"/>
      <c r="M4" s="738"/>
      <c r="N4" s="820" t="s">
        <v>549</v>
      </c>
      <c r="O4" s="821"/>
      <c r="P4" s="821"/>
      <c r="Q4" s="822"/>
      <c r="R4" s="56" t="s">
        <v>548</v>
      </c>
    </row>
    <row r="5" spans="2:24" ht="60" customHeight="1">
      <c r="B5" s="507" t="str">
        <f>IF(Info!H2='S+L'!$B$1,'S+L'!$B$53,'S+L'!$C$53)</f>
        <v>No.</v>
      </c>
      <c r="C5" s="298" t="str">
        <f>IF(Info!H2='S+L'!$B$1,'S+L'!$B$39,'S+L'!$C$39)</f>
        <v>CAS No.</v>
      </c>
      <c r="D5" s="5" t="str">
        <f>IF(Info!H2='S+L'!$B$1,'S+L'!$B$40,'S+L'!$C$40)</f>
        <v>EC No.</v>
      </c>
      <c r="E5" s="290" t="str">
        <f>IF(Info!H2='S+L'!$B$1,'S+L'!$B$54,'S+L'!$C$54)</f>
        <v>Substance/Brand name
(as stated on the LuSC-list)
(IUPAC name)</v>
      </c>
      <c r="F5" s="53" t="str">
        <f>IF(Info!H2='S+L'!$B$1,'S+L'!$B$55,'S+L'!$C$55)</f>
        <v>Fraction
present
[% (w/w)]</v>
      </c>
      <c r="G5" s="57" t="str">
        <f>IF(Info!H2='S+L'!$B$1,'S+L'!$B$107,'S+L'!$C$107)</f>
        <v>Base of
self-
assess-
ment</v>
      </c>
      <c r="H5" s="290" t="str">
        <f>IF(Info!H2='S+L'!$B$1,'S+L'!$B$108,'S+L'!$C$108)</f>
        <v>Test Protocol
(EC
440/2008,
OECD,...)</v>
      </c>
      <c r="I5" s="292" t="s">
        <v>79</v>
      </c>
      <c r="J5" s="53" t="str">
        <f>IF(Info!H2='S+L'!$B$1,'S+L'!$B$109,'S+L'!$C$109)</f>
        <v>Result
[mg/l]*</v>
      </c>
      <c r="K5" s="53" t="str">
        <f>IF(Info!L28='S+L'!$B$1,'S+L'!$B$109,'S+L'!$C$109)</f>
        <v>Result
[mg/l]*</v>
      </c>
      <c r="L5" s="13" t="s">
        <v>78</v>
      </c>
      <c r="M5" s="58" t="str">
        <f>IF(Info!H2='S+L'!$B$1,'S+L'!$B$110,'S+L'!$C$110)</f>
        <v>Document
attached</v>
      </c>
      <c r="N5" s="36" t="s">
        <v>122</v>
      </c>
      <c r="O5" s="9" t="str">
        <f>IF(Info!H2='S+L'!$B$1,'S+L'!$B$111,'S+L'!$C$111)</f>
        <v>Result
ok?</v>
      </c>
      <c r="P5" s="36" t="s">
        <v>122</v>
      </c>
      <c r="Q5" s="9" t="str">
        <f>IF(Info!M28='S+L'!$B$1,'S+L'!$B$111,'S+L'!$C$111)</f>
        <v>Result
ok?</v>
      </c>
      <c r="R5" s="300" t="str">
        <f>IF(Info!H2='S+L'!$B$1,'S+L'!$B$113,'S+L'!$C$113)</f>
        <v>Re-
sult</v>
      </c>
      <c r="S5" s="72" t="s">
        <v>247</v>
      </c>
      <c r="T5" s="320"/>
      <c r="U5" s="24"/>
    </row>
    <row r="6" spans="2:24" ht="15" thickBot="1">
      <c r="B6" s="392"/>
      <c r="C6" s="475"/>
      <c r="D6" s="363"/>
      <c r="E6" s="363"/>
      <c r="F6" s="365"/>
      <c r="G6" s="358"/>
      <c r="H6" s="363"/>
      <c r="I6" s="365"/>
      <c r="J6" s="444" t="s">
        <v>106</v>
      </c>
      <c r="K6" s="445" t="s">
        <v>294</v>
      </c>
      <c r="L6" s="358"/>
      <c r="M6" s="378"/>
      <c r="N6" s="446" t="s">
        <v>106</v>
      </c>
      <c r="O6" s="447" t="s">
        <v>106</v>
      </c>
      <c r="P6" s="448" t="s">
        <v>294</v>
      </c>
      <c r="Q6" s="445" t="s">
        <v>118</v>
      </c>
      <c r="R6" s="449" t="s">
        <v>106</v>
      </c>
      <c r="S6" s="392"/>
      <c r="T6" s="321"/>
      <c r="U6" s="322" t="s">
        <v>295</v>
      </c>
      <c r="V6" s="16" t="s">
        <v>292</v>
      </c>
      <c r="X6" s="304" t="s">
        <v>297</v>
      </c>
    </row>
    <row r="7" spans="2:24" ht="13.5" customHeight="1" thickBot="1">
      <c r="B7" s="375">
        <v>1</v>
      </c>
      <c r="C7" s="788" t="str">
        <f>'1'!C7</f>
        <v>Lubricant:</v>
      </c>
      <c r="D7" s="732"/>
      <c r="E7" s="357">
        <f>'1'!E7</f>
        <v>0</v>
      </c>
      <c r="F7" s="412"/>
      <c r="G7" s="131" t="s">
        <v>1</v>
      </c>
      <c r="H7" s="132" t="s">
        <v>1</v>
      </c>
      <c r="I7" s="133" t="s">
        <v>1</v>
      </c>
      <c r="J7" s="134"/>
      <c r="K7" s="134"/>
      <c r="L7" s="135" t="s">
        <v>1</v>
      </c>
      <c r="M7" s="136" t="s">
        <v>1</v>
      </c>
      <c r="N7" s="450">
        <f>IF($E$3="ALL",100,IF($E$3="PLL",1000,IF($E$3="TLL",1000,"")))</f>
        <v>1000</v>
      </c>
      <c r="O7" s="396" t="str">
        <f>IF(U7="-","",IF(VALUE(U7)&gt;N7,"a","r"))</f>
        <v/>
      </c>
      <c r="P7" s="450">
        <f>IF($E$3="ALL",10,IF($E$3="PLL",100,IF($E$3="TLL",100,"")))</f>
        <v>100</v>
      </c>
      <c r="Q7" s="396" t="str">
        <f>IF(V7="-","",IF(VALUE(V7)&gt;P7,"a","r"))</f>
        <v/>
      </c>
      <c r="R7" s="323"/>
      <c r="S7" s="137"/>
      <c r="T7" s="523"/>
      <c r="U7" s="138" t="str">
        <f>IF(MID(J7,1,1)="&gt;",MID(J7,3,20)+0.1,IF(MID(J7,1,1)="&lt;",MID(J7,3,20)-0.1,IF(J7="","-",(MID(J7,1,20)))))</f>
        <v>-</v>
      </c>
      <c r="V7" s="138" t="str">
        <f>IF(MID(K7,1,1)="&gt;",MID(K7,3,20)+0.1,IF(MID(K7,1,1)="&lt;",MID(K7,3,20)-0.1,IF(K7="","-",(MID(K7,1,20)))))</f>
        <v>-</v>
      </c>
      <c r="X7" s="175" t="s">
        <v>349</v>
      </c>
    </row>
    <row r="8" spans="2:24" ht="13.5" customHeight="1">
      <c r="B8" s="511">
        <v>2</v>
      </c>
      <c r="C8" s="510">
        <f>'1'!C8</f>
        <v>0</v>
      </c>
      <c r="D8" s="379">
        <f>'1'!D8</f>
        <v>0</v>
      </c>
      <c r="E8" s="380">
        <f>'1'!E8</f>
        <v>0</v>
      </c>
      <c r="F8" s="381">
        <f>'1'!F8</f>
        <v>0</v>
      </c>
      <c r="G8" s="139" t="s">
        <v>1</v>
      </c>
      <c r="H8" s="140" t="s">
        <v>1</v>
      </c>
      <c r="I8" s="141" t="s">
        <v>1</v>
      </c>
      <c r="J8" s="142"/>
      <c r="K8" s="142"/>
      <c r="L8" s="143" t="s">
        <v>1</v>
      </c>
      <c r="M8" s="144" t="s">
        <v>1</v>
      </c>
      <c r="N8" s="451">
        <v>100</v>
      </c>
      <c r="O8" s="400" t="str">
        <f t="shared" ref="O8:O26" si="0">IF(U8="-","",IF(VALUE(U8)&gt;N8,"a","r"))</f>
        <v/>
      </c>
      <c r="P8" s="402">
        <v>10</v>
      </c>
      <c r="Q8" s="73"/>
      <c r="R8" s="452" t="str">
        <f>IF(U8="-","",IF(VALUE(U8)&gt;100,"D",IF(VALUE(U8)&gt;10,"E",IF(VALUE(U8)&gt;1,"F","G"))))</f>
        <v/>
      </c>
      <c r="S8" s="145"/>
      <c r="T8" s="523"/>
      <c r="U8" s="138" t="str">
        <f t="shared" ref="U8:U26" si="1">IF(MID(J8,1,1)="&gt;",MID(J8,3,20)+0.1,IF(MID(J8,1,1)="&lt;",MID(J8,3,20)-0.1,IF(J8="","-",(MID(J8,1,20)))))</f>
        <v>-</v>
      </c>
      <c r="V8" s="138"/>
      <c r="X8" s="175" t="s">
        <v>319</v>
      </c>
    </row>
    <row r="9" spans="2:24" ht="13.5" customHeight="1">
      <c r="B9" s="509">
        <v>3</v>
      </c>
      <c r="C9" s="453">
        <f>'1'!C9</f>
        <v>0</v>
      </c>
      <c r="D9" s="377">
        <f>'1'!D9</f>
        <v>0</v>
      </c>
      <c r="E9" s="382">
        <f>'1'!E9</f>
        <v>0</v>
      </c>
      <c r="F9" s="383">
        <f>'1'!F9</f>
        <v>0</v>
      </c>
      <c r="G9" s="146" t="s">
        <v>1</v>
      </c>
      <c r="H9" s="147" t="s">
        <v>1</v>
      </c>
      <c r="I9" s="19" t="s">
        <v>1</v>
      </c>
      <c r="J9" s="148"/>
      <c r="K9" s="148"/>
      <c r="L9" s="23" t="s">
        <v>1</v>
      </c>
      <c r="M9" s="149" t="s">
        <v>1</v>
      </c>
      <c r="N9" s="453">
        <v>100</v>
      </c>
      <c r="O9" s="405" t="str">
        <f t="shared" si="0"/>
        <v/>
      </c>
      <c r="P9" s="407">
        <v>10</v>
      </c>
      <c r="Q9" s="74"/>
      <c r="R9" s="454" t="str">
        <f t="shared" ref="R9:R26" si="2">IF(U9="-","",IF(VALUE(U9)&gt;100,"D",IF(VALUE(U9)&gt;10,"E",IF(VALUE(U9)&gt;1,"F","G"))))</f>
        <v/>
      </c>
      <c r="S9" s="150"/>
      <c r="T9" s="523"/>
      <c r="U9" s="138" t="str">
        <f t="shared" si="1"/>
        <v>-</v>
      </c>
      <c r="V9" s="138"/>
      <c r="X9" s="175" t="s">
        <v>315</v>
      </c>
    </row>
    <row r="10" spans="2:24" ht="13.5" customHeight="1">
      <c r="B10" s="509">
        <v>4</v>
      </c>
      <c r="C10" s="453">
        <f>'1'!C10</f>
        <v>0</v>
      </c>
      <c r="D10" s="377">
        <f>'1'!D10</f>
        <v>0</v>
      </c>
      <c r="E10" s="382">
        <f>'1'!E10</f>
        <v>0</v>
      </c>
      <c r="F10" s="383">
        <f>'1'!F10</f>
        <v>0</v>
      </c>
      <c r="G10" s="146" t="s">
        <v>1</v>
      </c>
      <c r="H10" s="147" t="s">
        <v>1</v>
      </c>
      <c r="I10" s="19" t="s">
        <v>1</v>
      </c>
      <c r="J10" s="148"/>
      <c r="K10" s="148"/>
      <c r="L10" s="23" t="s">
        <v>1</v>
      </c>
      <c r="M10" s="149" t="s">
        <v>1</v>
      </c>
      <c r="N10" s="453">
        <v>100</v>
      </c>
      <c r="O10" s="405" t="str">
        <f t="shared" si="0"/>
        <v/>
      </c>
      <c r="P10" s="407">
        <v>10</v>
      </c>
      <c r="Q10" s="74"/>
      <c r="R10" s="454" t="str">
        <f t="shared" si="2"/>
        <v/>
      </c>
      <c r="S10" s="150"/>
      <c r="T10" s="523"/>
      <c r="U10" s="138" t="str">
        <f t="shared" si="1"/>
        <v>-</v>
      </c>
      <c r="V10" s="138"/>
      <c r="X10" s="124" t="s">
        <v>1</v>
      </c>
    </row>
    <row r="11" spans="2:24" ht="13.5" customHeight="1">
      <c r="B11" s="509">
        <v>5</v>
      </c>
      <c r="C11" s="453">
        <f>'1'!C11</f>
        <v>0</v>
      </c>
      <c r="D11" s="377">
        <f>'1'!D11</f>
        <v>0</v>
      </c>
      <c r="E11" s="382">
        <f>'1'!E11</f>
        <v>0</v>
      </c>
      <c r="F11" s="383">
        <f>'1'!F11</f>
        <v>0</v>
      </c>
      <c r="G11" s="146" t="s">
        <v>1</v>
      </c>
      <c r="H11" s="147" t="s">
        <v>1</v>
      </c>
      <c r="I11" s="19" t="s">
        <v>1</v>
      </c>
      <c r="J11" s="148"/>
      <c r="K11" s="148"/>
      <c r="L11" s="23" t="s">
        <v>1</v>
      </c>
      <c r="M11" s="149" t="s">
        <v>1</v>
      </c>
      <c r="N11" s="453">
        <v>100</v>
      </c>
      <c r="O11" s="405" t="str">
        <f t="shared" si="0"/>
        <v/>
      </c>
      <c r="P11" s="407">
        <v>10</v>
      </c>
      <c r="Q11" s="74"/>
      <c r="R11" s="454" t="str">
        <f t="shared" si="2"/>
        <v/>
      </c>
      <c r="S11" s="150"/>
      <c r="T11" s="523"/>
      <c r="U11" s="138" t="str">
        <f t="shared" si="1"/>
        <v>-</v>
      </c>
      <c r="V11" s="138"/>
    </row>
    <row r="12" spans="2:24" ht="13.5" customHeight="1">
      <c r="B12" s="509">
        <v>6</v>
      </c>
      <c r="C12" s="453">
        <f>'1'!C12</f>
        <v>0</v>
      </c>
      <c r="D12" s="377">
        <f>'1'!D12</f>
        <v>0</v>
      </c>
      <c r="E12" s="382">
        <f>'1'!E12</f>
        <v>0</v>
      </c>
      <c r="F12" s="383">
        <f>'1'!F12</f>
        <v>0</v>
      </c>
      <c r="G12" s="146" t="s">
        <v>1</v>
      </c>
      <c r="H12" s="147" t="s">
        <v>1</v>
      </c>
      <c r="I12" s="19" t="s">
        <v>1</v>
      </c>
      <c r="J12" s="148"/>
      <c r="K12" s="148"/>
      <c r="L12" s="23" t="s">
        <v>1</v>
      </c>
      <c r="M12" s="149" t="s">
        <v>1</v>
      </c>
      <c r="N12" s="453">
        <v>100</v>
      </c>
      <c r="O12" s="405" t="str">
        <f t="shared" si="0"/>
        <v/>
      </c>
      <c r="P12" s="407">
        <v>10</v>
      </c>
      <c r="Q12" s="74"/>
      <c r="R12" s="454" t="str">
        <f t="shared" si="2"/>
        <v/>
      </c>
      <c r="S12" s="150"/>
      <c r="T12" s="523"/>
      <c r="U12" s="138" t="str">
        <f t="shared" si="1"/>
        <v>-</v>
      </c>
      <c r="V12" s="138"/>
    </row>
    <row r="13" spans="2:24" ht="13.5" customHeight="1">
      <c r="B13" s="509">
        <v>7</v>
      </c>
      <c r="C13" s="453">
        <f>'1'!C13</f>
        <v>0</v>
      </c>
      <c r="D13" s="377">
        <f>'1'!D13</f>
        <v>0</v>
      </c>
      <c r="E13" s="382">
        <f>'1'!E13</f>
        <v>0</v>
      </c>
      <c r="F13" s="383">
        <f>'1'!F13</f>
        <v>0</v>
      </c>
      <c r="G13" s="146" t="s">
        <v>1</v>
      </c>
      <c r="H13" s="147" t="s">
        <v>1</v>
      </c>
      <c r="I13" s="19" t="s">
        <v>1</v>
      </c>
      <c r="J13" s="148"/>
      <c r="K13" s="148"/>
      <c r="L13" s="23" t="s">
        <v>1</v>
      </c>
      <c r="M13" s="149" t="s">
        <v>1</v>
      </c>
      <c r="N13" s="453">
        <v>100</v>
      </c>
      <c r="O13" s="405" t="str">
        <f t="shared" si="0"/>
        <v/>
      </c>
      <c r="P13" s="407">
        <v>10</v>
      </c>
      <c r="Q13" s="74"/>
      <c r="R13" s="454" t="str">
        <f t="shared" si="2"/>
        <v/>
      </c>
      <c r="S13" s="150"/>
      <c r="T13" s="523"/>
      <c r="U13" s="138" t="str">
        <f t="shared" si="1"/>
        <v>-</v>
      </c>
      <c r="V13" s="138"/>
    </row>
    <row r="14" spans="2:24" ht="13.5" customHeight="1">
      <c r="B14" s="509">
        <v>8</v>
      </c>
      <c r="C14" s="453">
        <f>'1'!C14</f>
        <v>0</v>
      </c>
      <c r="D14" s="377">
        <f>'1'!D14</f>
        <v>0</v>
      </c>
      <c r="E14" s="382">
        <f>'1'!E14</f>
        <v>0</v>
      </c>
      <c r="F14" s="383">
        <f>'1'!F14</f>
        <v>0</v>
      </c>
      <c r="G14" s="146" t="s">
        <v>1</v>
      </c>
      <c r="H14" s="147" t="s">
        <v>1</v>
      </c>
      <c r="I14" s="19" t="s">
        <v>1</v>
      </c>
      <c r="J14" s="148"/>
      <c r="K14" s="148"/>
      <c r="L14" s="23" t="s">
        <v>1</v>
      </c>
      <c r="M14" s="149" t="s">
        <v>1</v>
      </c>
      <c r="N14" s="453">
        <v>100</v>
      </c>
      <c r="O14" s="405" t="str">
        <f t="shared" si="0"/>
        <v/>
      </c>
      <c r="P14" s="407">
        <v>10</v>
      </c>
      <c r="Q14" s="74"/>
      <c r="R14" s="454" t="str">
        <f t="shared" si="2"/>
        <v/>
      </c>
      <c r="S14" s="150"/>
      <c r="T14" s="523"/>
      <c r="U14" s="138" t="str">
        <f t="shared" si="1"/>
        <v>-</v>
      </c>
      <c r="V14" s="138"/>
    </row>
    <row r="15" spans="2:24" ht="13.5" customHeight="1">
      <c r="B15" s="509">
        <v>9</v>
      </c>
      <c r="C15" s="453">
        <f>'1'!C15</f>
        <v>0</v>
      </c>
      <c r="D15" s="377">
        <f>'1'!D15</f>
        <v>0</v>
      </c>
      <c r="E15" s="382">
        <f>'1'!E15</f>
        <v>0</v>
      </c>
      <c r="F15" s="383">
        <f>'1'!F15</f>
        <v>0</v>
      </c>
      <c r="G15" s="146" t="s">
        <v>1</v>
      </c>
      <c r="H15" s="147" t="s">
        <v>1</v>
      </c>
      <c r="I15" s="19" t="s">
        <v>1</v>
      </c>
      <c r="J15" s="148"/>
      <c r="K15" s="148"/>
      <c r="L15" s="23" t="s">
        <v>1</v>
      </c>
      <c r="M15" s="149" t="s">
        <v>1</v>
      </c>
      <c r="N15" s="453">
        <v>100</v>
      </c>
      <c r="O15" s="405" t="str">
        <f t="shared" si="0"/>
        <v/>
      </c>
      <c r="P15" s="407">
        <v>10</v>
      </c>
      <c r="Q15" s="74"/>
      <c r="R15" s="454" t="str">
        <f t="shared" si="2"/>
        <v/>
      </c>
      <c r="S15" s="150"/>
      <c r="T15" s="523"/>
      <c r="U15" s="138" t="str">
        <f t="shared" si="1"/>
        <v>-</v>
      </c>
      <c r="V15" s="138"/>
    </row>
    <row r="16" spans="2:24" ht="13.5" customHeight="1">
      <c r="B16" s="509">
        <v>10</v>
      </c>
      <c r="C16" s="453">
        <f>'1'!C16</f>
        <v>0</v>
      </c>
      <c r="D16" s="377">
        <f>'1'!D16</f>
        <v>0</v>
      </c>
      <c r="E16" s="382">
        <f>'1'!E16</f>
        <v>0</v>
      </c>
      <c r="F16" s="383">
        <f>'1'!F16</f>
        <v>0</v>
      </c>
      <c r="G16" s="146" t="s">
        <v>1</v>
      </c>
      <c r="H16" s="147" t="s">
        <v>1</v>
      </c>
      <c r="I16" s="19" t="s">
        <v>1</v>
      </c>
      <c r="J16" s="148"/>
      <c r="K16" s="148"/>
      <c r="L16" s="23" t="s">
        <v>1</v>
      </c>
      <c r="M16" s="149" t="s">
        <v>1</v>
      </c>
      <c r="N16" s="453">
        <v>100</v>
      </c>
      <c r="O16" s="405" t="str">
        <f t="shared" si="0"/>
        <v/>
      </c>
      <c r="P16" s="407">
        <v>10</v>
      </c>
      <c r="Q16" s="74"/>
      <c r="R16" s="454" t="str">
        <f t="shared" si="2"/>
        <v/>
      </c>
      <c r="S16" s="150"/>
      <c r="T16" s="523"/>
      <c r="U16" s="138" t="str">
        <f t="shared" si="1"/>
        <v>-</v>
      </c>
      <c r="V16" s="138"/>
    </row>
    <row r="17" spans="2:22" ht="13.5" customHeight="1">
      <c r="B17" s="509">
        <v>11</v>
      </c>
      <c r="C17" s="453">
        <f>'1'!C17</f>
        <v>0</v>
      </c>
      <c r="D17" s="377">
        <f>'1'!D17</f>
        <v>0</v>
      </c>
      <c r="E17" s="382">
        <f>'1'!E17</f>
        <v>0</v>
      </c>
      <c r="F17" s="383">
        <f>'1'!F17</f>
        <v>0</v>
      </c>
      <c r="G17" s="146" t="s">
        <v>1</v>
      </c>
      <c r="H17" s="147" t="s">
        <v>1</v>
      </c>
      <c r="I17" s="19" t="s">
        <v>1</v>
      </c>
      <c r="J17" s="148"/>
      <c r="K17" s="148"/>
      <c r="L17" s="23" t="s">
        <v>1</v>
      </c>
      <c r="M17" s="149" t="s">
        <v>1</v>
      </c>
      <c r="N17" s="453">
        <v>100</v>
      </c>
      <c r="O17" s="405" t="str">
        <f t="shared" si="0"/>
        <v/>
      </c>
      <c r="P17" s="407">
        <v>10</v>
      </c>
      <c r="Q17" s="74"/>
      <c r="R17" s="454" t="str">
        <f t="shared" si="2"/>
        <v/>
      </c>
      <c r="S17" s="150"/>
      <c r="T17" s="523"/>
      <c r="U17" s="138" t="str">
        <f t="shared" si="1"/>
        <v>-</v>
      </c>
      <c r="V17" s="138"/>
    </row>
    <row r="18" spans="2:22" ht="13.5" customHeight="1">
      <c r="B18" s="509">
        <v>12</v>
      </c>
      <c r="C18" s="453">
        <f>'1'!C18</f>
        <v>0</v>
      </c>
      <c r="D18" s="377">
        <f>'1'!D18</f>
        <v>0</v>
      </c>
      <c r="E18" s="382">
        <f>'1'!E18</f>
        <v>0</v>
      </c>
      <c r="F18" s="383">
        <f>'1'!F18</f>
        <v>0</v>
      </c>
      <c r="G18" s="146" t="s">
        <v>1</v>
      </c>
      <c r="H18" s="147" t="s">
        <v>1</v>
      </c>
      <c r="I18" s="19" t="s">
        <v>1</v>
      </c>
      <c r="J18" s="148"/>
      <c r="K18" s="148"/>
      <c r="L18" s="23" t="s">
        <v>1</v>
      </c>
      <c r="M18" s="149" t="s">
        <v>1</v>
      </c>
      <c r="N18" s="453">
        <v>100</v>
      </c>
      <c r="O18" s="405" t="str">
        <f t="shared" si="0"/>
        <v/>
      </c>
      <c r="P18" s="407">
        <v>10</v>
      </c>
      <c r="Q18" s="74"/>
      <c r="R18" s="454" t="str">
        <f t="shared" si="2"/>
        <v/>
      </c>
      <c r="S18" s="150"/>
      <c r="T18" s="523"/>
      <c r="U18" s="138" t="str">
        <f t="shared" si="1"/>
        <v>-</v>
      </c>
      <c r="V18" s="138"/>
    </row>
    <row r="19" spans="2:22" ht="13.5" customHeight="1">
      <c r="B19" s="509">
        <v>13</v>
      </c>
      <c r="C19" s="453">
        <f>'1'!C19</f>
        <v>0</v>
      </c>
      <c r="D19" s="377">
        <f>'1'!D19</f>
        <v>0</v>
      </c>
      <c r="E19" s="382">
        <f>'1'!E19</f>
        <v>0</v>
      </c>
      <c r="F19" s="383">
        <f>'1'!F19</f>
        <v>0</v>
      </c>
      <c r="G19" s="146" t="s">
        <v>1</v>
      </c>
      <c r="H19" s="147" t="s">
        <v>1</v>
      </c>
      <c r="I19" s="19" t="s">
        <v>1</v>
      </c>
      <c r="J19" s="148"/>
      <c r="K19" s="148"/>
      <c r="L19" s="23" t="s">
        <v>1</v>
      </c>
      <c r="M19" s="149" t="s">
        <v>1</v>
      </c>
      <c r="N19" s="453">
        <v>100</v>
      </c>
      <c r="O19" s="405" t="str">
        <f t="shared" si="0"/>
        <v/>
      </c>
      <c r="P19" s="407">
        <v>10</v>
      </c>
      <c r="Q19" s="74"/>
      <c r="R19" s="454" t="str">
        <f t="shared" si="2"/>
        <v/>
      </c>
      <c r="S19" s="150"/>
      <c r="T19" s="523"/>
      <c r="U19" s="138" t="str">
        <f t="shared" si="1"/>
        <v>-</v>
      </c>
      <c r="V19" s="138"/>
    </row>
    <row r="20" spans="2:22" ht="13.5" customHeight="1">
      <c r="B20" s="509">
        <v>14</v>
      </c>
      <c r="C20" s="453">
        <f>'1'!C20</f>
        <v>0</v>
      </c>
      <c r="D20" s="377">
        <f>'1'!D20</f>
        <v>0</v>
      </c>
      <c r="E20" s="382">
        <f>'1'!E20</f>
        <v>0</v>
      </c>
      <c r="F20" s="383">
        <f>'1'!F20</f>
        <v>0</v>
      </c>
      <c r="G20" s="146" t="s">
        <v>1</v>
      </c>
      <c r="H20" s="147" t="s">
        <v>1</v>
      </c>
      <c r="I20" s="19" t="s">
        <v>1</v>
      </c>
      <c r="J20" s="148"/>
      <c r="K20" s="148"/>
      <c r="L20" s="23" t="s">
        <v>1</v>
      </c>
      <c r="M20" s="149" t="s">
        <v>1</v>
      </c>
      <c r="N20" s="453">
        <v>100</v>
      </c>
      <c r="O20" s="405" t="str">
        <f t="shared" si="0"/>
        <v/>
      </c>
      <c r="P20" s="407">
        <v>10</v>
      </c>
      <c r="Q20" s="74"/>
      <c r="R20" s="454" t="str">
        <f t="shared" si="2"/>
        <v/>
      </c>
      <c r="S20" s="150"/>
      <c r="T20" s="523"/>
      <c r="U20" s="138" t="str">
        <f t="shared" si="1"/>
        <v>-</v>
      </c>
      <c r="V20" s="138"/>
    </row>
    <row r="21" spans="2:22" ht="13.5" customHeight="1">
      <c r="B21" s="509">
        <v>15</v>
      </c>
      <c r="C21" s="453">
        <f>'1'!C21</f>
        <v>0</v>
      </c>
      <c r="D21" s="377">
        <f>'1'!D21</f>
        <v>0</v>
      </c>
      <c r="E21" s="382">
        <f>'1'!E21</f>
        <v>0</v>
      </c>
      <c r="F21" s="383">
        <f>'1'!F21</f>
        <v>0</v>
      </c>
      <c r="G21" s="146" t="s">
        <v>1</v>
      </c>
      <c r="H21" s="147" t="s">
        <v>1</v>
      </c>
      <c r="I21" s="19" t="s">
        <v>1</v>
      </c>
      <c r="J21" s="148"/>
      <c r="K21" s="148"/>
      <c r="L21" s="23" t="s">
        <v>1</v>
      </c>
      <c r="M21" s="149" t="s">
        <v>1</v>
      </c>
      <c r="N21" s="453">
        <v>100</v>
      </c>
      <c r="O21" s="405" t="str">
        <f t="shared" si="0"/>
        <v/>
      </c>
      <c r="P21" s="407">
        <v>10</v>
      </c>
      <c r="Q21" s="74"/>
      <c r="R21" s="454" t="str">
        <f t="shared" si="2"/>
        <v/>
      </c>
      <c r="S21" s="150"/>
      <c r="T21" s="523"/>
      <c r="U21" s="138" t="str">
        <f t="shared" si="1"/>
        <v>-</v>
      </c>
      <c r="V21" s="138"/>
    </row>
    <row r="22" spans="2:22" ht="13.5" customHeight="1">
      <c r="B22" s="509">
        <v>16</v>
      </c>
      <c r="C22" s="453">
        <f>'1'!C22</f>
        <v>0</v>
      </c>
      <c r="D22" s="377">
        <f>'1'!D22</f>
        <v>0</v>
      </c>
      <c r="E22" s="382">
        <f>'1'!E22</f>
        <v>0</v>
      </c>
      <c r="F22" s="383">
        <f>'1'!F22</f>
        <v>0</v>
      </c>
      <c r="G22" s="146" t="s">
        <v>1</v>
      </c>
      <c r="H22" s="147" t="s">
        <v>1</v>
      </c>
      <c r="I22" s="19" t="s">
        <v>1</v>
      </c>
      <c r="J22" s="148"/>
      <c r="K22" s="148"/>
      <c r="L22" s="23" t="s">
        <v>1</v>
      </c>
      <c r="M22" s="149" t="s">
        <v>1</v>
      </c>
      <c r="N22" s="453">
        <v>100</v>
      </c>
      <c r="O22" s="405" t="str">
        <f t="shared" si="0"/>
        <v/>
      </c>
      <c r="P22" s="407">
        <v>10</v>
      </c>
      <c r="Q22" s="74"/>
      <c r="R22" s="454" t="str">
        <f t="shared" si="2"/>
        <v/>
      </c>
      <c r="S22" s="150"/>
      <c r="T22" s="523"/>
      <c r="U22" s="138" t="str">
        <f t="shared" si="1"/>
        <v>-</v>
      </c>
      <c r="V22" s="138"/>
    </row>
    <row r="23" spans="2:22" ht="13.5" customHeight="1">
      <c r="B23" s="509">
        <v>17</v>
      </c>
      <c r="C23" s="453">
        <f>'1'!C23</f>
        <v>0</v>
      </c>
      <c r="D23" s="377">
        <f>'1'!D23</f>
        <v>0</v>
      </c>
      <c r="E23" s="382">
        <f>'1'!E23</f>
        <v>0</v>
      </c>
      <c r="F23" s="383">
        <f>'1'!F23</f>
        <v>0</v>
      </c>
      <c r="G23" s="146" t="s">
        <v>1</v>
      </c>
      <c r="H23" s="147" t="s">
        <v>1</v>
      </c>
      <c r="I23" s="19" t="s">
        <v>1</v>
      </c>
      <c r="J23" s="148"/>
      <c r="K23" s="148"/>
      <c r="L23" s="23" t="s">
        <v>1</v>
      </c>
      <c r="M23" s="149" t="s">
        <v>1</v>
      </c>
      <c r="N23" s="453">
        <v>100</v>
      </c>
      <c r="O23" s="405" t="str">
        <f t="shared" si="0"/>
        <v/>
      </c>
      <c r="P23" s="407">
        <v>10</v>
      </c>
      <c r="Q23" s="74"/>
      <c r="R23" s="454" t="str">
        <f t="shared" si="2"/>
        <v/>
      </c>
      <c r="S23" s="150"/>
      <c r="T23" s="523"/>
      <c r="U23" s="138" t="str">
        <f t="shared" si="1"/>
        <v>-</v>
      </c>
      <c r="V23" s="138"/>
    </row>
    <row r="24" spans="2:22" ht="13.5" customHeight="1">
      <c r="B24" s="509">
        <v>18</v>
      </c>
      <c r="C24" s="453">
        <f>'1'!C24</f>
        <v>0</v>
      </c>
      <c r="D24" s="377">
        <f>'1'!D24</f>
        <v>0</v>
      </c>
      <c r="E24" s="382">
        <f>'1'!E24</f>
        <v>0</v>
      </c>
      <c r="F24" s="383">
        <f>'1'!F24</f>
        <v>0</v>
      </c>
      <c r="G24" s="146" t="s">
        <v>1</v>
      </c>
      <c r="H24" s="147" t="s">
        <v>1</v>
      </c>
      <c r="I24" s="19" t="s">
        <v>1</v>
      </c>
      <c r="J24" s="148"/>
      <c r="K24" s="148"/>
      <c r="L24" s="23" t="s">
        <v>1</v>
      </c>
      <c r="M24" s="149" t="s">
        <v>1</v>
      </c>
      <c r="N24" s="453">
        <v>100</v>
      </c>
      <c r="O24" s="405" t="str">
        <f t="shared" si="0"/>
        <v/>
      </c>
      <c r="P24" s="407">
        <v>10</v>
      </c>
      <c r="Q24" s="74"/>
      <c r="R24" s="454" t="str">
        <f t="shared" si="2"/>
        <v/>
      </c>
      <c r="S24" s="150"/>
      <c r="T24" s="523"/>
      <c r="U24" s="138" t="str">
        <f t="shared" si="1"/>
        <v>-</v>
      </c>
      <c r="V24" s="138"/>
    </row>
    <row r="25" spans="2:22" ht="13.5" customHeight="1">
      <c r="B25" s="509">
        <v>19</v>
      </c>
      <c r="C25" s="453">
        <f>'1'!C25</f>
        <v>0</v>
      </c>
      <c r="D25" s="377">
        <f>'1'!D25</f>
        <v>0</v>
      </c>
      <c r="E25" s="382">
        <f>'1'!E25</f>
        <v>0</v>
      </c>
      <c r="F25" s="383">
        <f>'1'!F25</f>
        <v>0</v>
      </c>
      <c r="G25" s="146" t="s">
        <v>1</v>
      </c>
      <c r="H25" s="147" t="s">
        <v>1</v>
      </c>
      <c r="I25" s="19" t="s">
        <v>1</v>
      </c>
      <c r="J25" s="148"/>
      <c r="K25" s="148"/>
      <c r="L25" s="23" t="s">
        <v>1</v>
      </c>
      <c r="M25" s="149" t="s">
        <v>1</v>
      </c>
      <c r="N25" s="453">
        <v>100</v>
      </c>
      <c r="O25" s="405" t="str">
        <f t="shared" si="0"/>
        <v/>
      </c>
      <c r="P25" s="407">
        <v>10</v>
      </c>
      <c r="Q25" s="74"/>
      <c r="R25" s="454" t="str">
        <f t="shared" si="2"/>
        <v/>
      </c>
      <c r="S25" s="150"/>
      <c r="T25" s="523"/>
      <c r="U25" s="138" t="str">
        <f t="shared" si="1"/>
        <v>-</v>
      </c>
      <c r="V25" s="138"/>
    </row>
    <row r="26" spans="2:22" ht="13.5" customHeight="1" thickBot="1">
      <c r="B26" s="369">
        <v>20</v>
      </c>
      <c r="C26" s="455">
        <f>'1'!C26</f>
        <v>0</v>
      </c>
      <c r="D26" s="384">
        <f>'1'!D26</f>
        <v>0</v>
      </c>
      <c r="E26" s="385">
        <f>'1'!E26</f>
        <v>0</v>
      </c>
      <c r="F26" s="386">
        <f>'1'!F26</f>
        <v>0</v>
      </c>
      <c r="G26" s="151" t="s">
        <v>1</v>
      </c>
      <c r="H26" s="152" t="s">
        <v>1</v>
      </c>
      <c r="I26" s="153" t="s">
        <v>1</v>
      </c>
      <c r="J26" s="154"/>
      <c r="K26" s="154"/>
      <c r="L26" s="155" t="s">
        <v>1</v>
      </c>
      <c r="M26" s="156" t="s">
        <v>1</v>
      </c>
      <c r="N26" s="455">
        <v>100</v>
      </c>
      <c r="O26" s="410" t="str">
        <f t="shared" si="0"/>
        <v/>
      </c>
      <c r="P26" s="371">
        <v>10</v>
      </c>
      <c r="Q26" s="74"/>
      <c r="R26" s="456" t="str">
        <f t="shared" si="2"/>
        <v/>
      </c>
      <c r="S26" s="157"/>
      <c r="T26" s="523"/>
      <c r="U26" s="138" t="str">
        <f t="shared" si="1"/>
        <v>-</v>
      </c>
      <c r="V26" s="138"/>
    </row>
    <row r="27" spans="2:22" ht="13.5" customHeight="1">
      <c r="O27" s="16"/>
      <c r="Q27" s="16"/>
      <c r="R27" s="16"/>
      <c r="U27" s="158"/>
    </row>
    <row r="28" spans="2:22">
      <c r="B28" s="355" t="s">
        <v>103</v>
      </c>
      <c r="C28" s="44" t="str">
        <f>IF(Info!H2='S+L'!$B$1,'S+L'!$B$112,'S+L'!$C$112)</f>
        <v>Please enter a space between &lt; or &gt; and the number!</v>
      </c>
      <c r="D28" s="45"/>
      <c r="E28" s="45"/>
      <c r="F28" s="45"/>
      <c r="G28" s="45"/>
    </row>
    <row r="29" spans="2:22">
      <c r="B29" s="122"/>
      <c r="C29" s="44"/>
      <c r="D29" s="45"/>
      <c r="E29" s="45"/>
      <c r="F29" s="45"/>
      <c r="G29" s="45"/>
    </row>
    <row r="30" spans="2:22">
      <c r="B30" s="122"/>
      <c r="C30" s="44"/>
      <c r="D30" s="45"/>
      <c r="E30" s="45"/>
      <c r="F30" s="45"/>
      <c r="G30" s="45"/>
      <c r="H30" s="159"/>
      <c r="I30" s="159"/>
      <c r="J30" s="159"/>
      <c r="K30" s="159"/>
    </row>
    <row r="31" spans="2:22">
      <c r="B31" s="121"/>
      <c r="C31" s="44"/>
      <c r="D31" s="45"/>
      <c r="E31" s="45"/>
      <c r="F31" s="45"/>
      <c r="G31" s="45"/>
    </row>
    <row r="32" spans="2:22">
      <c r="B32" s="121"/>
      <c r="D32" s="45"/>
      <c r="E32" s="45"/>
      <c r="F32" s="45"/>
      <c r="G32" s="45"/>
    </row>
    <row r="33" spans="2:11">
      <c r="B33" s="121"/>
      <c r="D33" s="45"/>
      <c r="E33" s="45"/>
      <c r="F33" s="45"/>
      <c r="G33" s="45"/>
    </row>
    <row r="34" spans="2:11">
      <c r="B34" s="122"/>
      <c r="D34" s="45"/>
      <c r="E34" s="45"/>
      <c r="F34" s="45"/>
      <c r="G34" s="45"/>
    </row>
    <row r="35" spans="2:11">
      <c r="B35" s="122"/>
      <c r="C35" s="124"/>
      <c r="D35" s="45"/>
      <c r="E35" s="45"/>
      <c r="F35" s="45"/>
      <c r="G35" s="45"/>
      <c r="J35" s="160"/>
      <c r="K35" s="160"/>
    </row>
    <row r="36" spans="2:11">
      <c r="B36" s="121"/>
      <c r="C36" s="44"/>
      <c r="D36" s="45"/>
      <c r="E36" s="45"/>
      <c r="F36" s="45"/>
      <c r="G36" s="45"/>
    </row>
    <row r="37" spans="2:11">
      <c r="B37" s="122"/>
      <c r="C37" s="44"/>
      <c r="D37" s="45"/>
      <c r="E37" s="45"/>
      <c r="F37" s="45"/>
      <c r="G37" s="45"/>
    </row>
    <row r="38" spans="2:11">
      <c r="B38" s="121"/>
      <c r="C38" s="44"/>
      <c r="D38" s="45"/>
      <c r="E38" s="45"/>
      <c r="F38" s="45"/>
      <c r="G38" s="45"/>
    </row>
    <row r="39" spans="2:11">
      <c r="B39" s="122"/>
      <c r="D39" s="45"/>
      <c r="E39" s="45"/>
      <c r="F39" s="45"/>
      <c r="G39" s="45"/>
    </row>
    <row r="40" spans="2:11">
      <c r="F40" s="45"/>
      <c r="G40" s="45"/>
    </row>
    <row r="41" spans="2:11">
      <c r="F41" s="45"/>
      <c r="G41" s="45"/>
    </row>
    <row r="42" spans="2:11">
      <c r="F42" s="45"/>
      <c r="G42" s="45"/>
    </row>
  </sheetData>
  <sheetProtection password="CCE3" sheet="1" objects="1" scenarios="1" selectLockedCells="1"/>
  <mergeCells count="4">
    <mergeCell ref="G2:M3"/>
    <mergeCell ref="G4:M4"/>
    <mergeCell ref="C7:D7"/>
    <mergeCell ref="N4:Q4"/>
  </mergeCells>
  <phoneticPr fontId="2" type="noConversion"/>
  <conditionalFormatting sqref="S1:T1048576">
    <cfRule type="cellIs" dxfId="120" priority="7" stopIfTrue="1" operator="equal">
      <formula>"a"</formula>
    </cfRule>
    <cfRule type="cellIs" dxfId="119" priority="8" stopIfTrue="1" operator="equal">
      <formula>"r"</formula>
    </cfRule>
  </conditionalFormatting>
  <conditionalFormatting sqref="O7:O26">
    <cfRule type="cellIs" dxfId="118" priority="5" operator="equal">
      <formula>"r"</formula>
    </cfRule>
    <cfRule type="cellIs" dxfId="117" priority="6" operator="equal">
      <formula>"a"</formula>
    </cfRule>
  </conditionalFormatting>
  <conditionalFormatting sqref="Q7:Q26">
    <cfRule type="cellIs" dxfId="116" priority="3" operator="equal">
      <formula>"r"</formula>
    </cfRule>
    <cfRule type="cellIs" dxfId="115" priority="4" operator="equal">
      <formula>"a"</formula>
    </cfRule>
  </conditionalFormatting>
  <conditionalFormatting sqref="C3">
    <cfRule type="cellIs" dxfId="114" priority="1" stopIfTrue="1" operator="equal">
      <formula>"a"</formula>
    </cfRule>
    <cfRule type="cellIs" dxfId="113" priority="2" stopIfTrue="1" operator="equal">
      <formula>"r"</formula>
    </cfRule>
  </conditionalFormatting>
  <dataValidations count="3">
    <dataValidation type="list" allowBlank="1" showInputMessage="1" showErrorMessage="1" sqref="I7:I26 L7:M26">
      <formula1>Auswahl</formula1>
    </dataValidation>
    <dataValidation type="list" allowBlank="1" showInputMessage="1" showErrorMessage="1" sqref="G7:G26">
      <formula1>Basis</formula1>
    </dataValidation>
    <dataValidation type="list" allowBlank="1" showInputMessage="1" showErrorMessage="1" sqref="H7:H26">
      <formula1>$X$7:$X$10</formula1>
    </dataValidation>
  </dataValidations>
  <pageMargins left="0.78740157480314965" right="0.78740157480314965" top="0.98425196850393704" bottom="0.98425196850393704" header="0.51181102362204722" footer="0.51181102362204722"/>
  <pageSetup paperSize="9" scale="74" orientation="landscape" r:id="rId1"/>
  <headerFooter alignWithMargins="0">
    <oddHeader>&amp;CApplication form for the EU Ecolabel 027 for Lubricants</oddHeader>
    <oddFooter>&amp;L&amp;A&amp;C6&amp;R&amp;D</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pageSetUpPr fitToPage="1"/>
  </sheetPr>
  <dimension ref="B1:Z43"/>
  <sheetViews>
    <sheetView zoomScaleNormal="100" workbookViewId="0">
      <selection activeCell="G7" sqref="G7"/>
    </sheetView>
  </sheetViews>
  <sheetFormatPr baseColWidth="10" defaultRowHeight="12.75" outlineLevelCol="1"/>
  <cols>
    <col min="1" max="1" width="2.5703125" style="302" customWidth="1"/>
    <col min="2" max="2" width="4" style="302" bestFit="1" customWidth="1"/>
    <col min="3" max="4" width="11.5703125" style="302" customWidth="1"/>
    <col min="5" max="5" width="37" style="302" customWidth="1"/>
    <col min="6" max="6" width="9" style="302" customWidth="1"/>
    <col min="7" max="7" width="9.5703125" style="302" customWidth="1"/>
    <col min="8" max="8" width="12" style="302" bestFit="1" customWidth="1"/>
    <col min="9" max="9" width="5.7109375" style="302" bestFit="1" customWidth="1"/>
    <col min="10" max="10" width="8.42578125" style="302" customWidth="1"/>
    <col min="11" max="11" width="6.28515625" style="302" bestFit="1" customWidth="1"/>
    <col min="12" max="12" width="5.28515625" style="302" bestFit="1" customWidth="1"/>
    <col min="13" max="13" width="5.28515625" style="302" customWidth="1"/>
    <col min="14" max="17" width="7.7109375" style="302" customWidth="1"/>
    <col min="18" max="18" width="7.42578125" style="302" customWidth="1"/>
    <col min="19" max="19" width="6.5703125" style="302" bestFit="1" customWidth="1"/>
    <col min="20" max="20" width="2.5703125" style="302" customWidth="1"/>
    <col min="21" max="21" width="2.5703125" style="303" customWidth="1"/>
    <col min="22" max="23" width="11.42578125" style="302" hidden="1" customWidth="1" outlineLevel="1"/>
    <col min="24" max="24" width="11.42578125" style="302" collapsed="1"/>
    <col min="25" max="25" width="0" style="302" hidden="1" customWidth="1" outlineLevel="1"/>
    <col min="26" max="26" width="11.42578125" style="302" collapsed="1"/>
    <col min="27" max="16384" width="11.42578125" style="302"/>
  </cols>
  <sheetData>
    <row r="1" spans="2:25" ht="13.5" customHeight="1" thickBot="1">
      <c r="S1" s="66" t="str">
        <f>Info!$K$2</f>
        <v>v 1.0</v>
      </c>
    </row>
    <row r="2" spans="2:25" ht="13.5" customHeight="1">
      <c r="C2" s="16" t="str">
        <f>IF(Info!H2='S+L'!$B$1,'S+L'!$B$49,'S+L'!$C$49)</f>
        <v>Grease?"</v>
      </c>
      <c r="E2" s="16" t="str">
        <f>IF(Info!H2='S+L'!$B$1,'S+L'!$B$50,'S+L'!$C$50)</f>
        <v>Category:</v>
      </c>
      <c r="G2" s="814" t="str">
        <f>IF(Info!H2='S+L'!$B$1,'S+L'!$B$105,'S+L'!$C$105)</f>
        <v>If self-assessment, please fill in!</v>
      </c>
      <c r="H2" s="815"/>
      <c r="I2" s="815"/>
      <c r="J2" s="815"/>
      <c r="K2" s="815"/>
      <c r="L2" s="815"/>
      <c r="M2" s="816"/>
    </row>
    <row r="3" spans="2:25" ht="15" thickBot="1">
      <c r="C3" s="376" t="str">
        <f>'1'!C3</f>
        <v>r</v>
      </c>
      <c r="E3" s="377" t="str">
        <f>'1'!E3</f>
        <v>TLL</v>
      </c>
      <c r="G3" s="817"/>
      <c r="H3" s="818"/>
      <c r="I3" s="818"/>
      <c r="J3" s="818"/>
      <c r="K3" s="818"/>
      <c r="L3" s="818"/>
      <c r="M3" s="819"/>
    </row>
    <row r="4" spans="2:25" ht="25.5" customHeight="1" thickBot="1">
      <c r="C4" s="304"/>
      <c r="G4" s="736" t="str">
        <f>IF(Info!H2='S+L'!$B$1,'S+L'!$B$114,'S+L'!$C$114)</f>
        <v>Daphnia toxicity test reults</v>
      </c>
      <c r="H4" s="737"/>
      <c r="I4" s="737"/>
      <c r="J4" s="737"/>
      <c r="K4" s="737"/>
      <c r="L4" s="737"/>
      <c r="M4" s="738"/>
      <c r="N4" s="820" t="s">
        <v>549</v>
      </c>
      <c r="O4" s="821"/>
      <c r="P4" s="821"/>
      <c r="Q4" s="822"/>
      <c r="R4" s="823" t="s">
        <v>548</v>
      </c>
      <c r="S4" s="787"/>
    </row>
    <row r="5" spans="2:25" ht="60" customHeight="1">
      <c r="B5" s="507" t="str">
        <f>IF(Info!H2='S+L'!$B$1,'S+L'!$B$53,'S+L'!$C$53)</f>
        <v>No.</v>
      </c>
      <c r="C5" s="298" t="str">
        <f>IF(Info!H2='S+L'!$B$1,'S+L'!$B$39,'S+L'!$C$39)</f>
        <v>CAS No.</v>
      </c>
      <c r="D5" s="5" t="str">
        <f>IF(Info!H2='S+L'!$B$1,'S+L'!$B$40,'S+L'!$C$40)</f>
        <v>EC No.</v>
      </c>
      <c r="E5" s="292" t="str">
        <f>IF(Info!H2='S+L'!$B$1,'S+L'!$B$54,'S+L'!$C$54)</f>
        <v>Substance/Brand name
(as stated on the LuSC-list)
(IUPAC name)</v>
      </c>
      <c r="F5" s="291" t="str">
        <f>IF(Info!H2='S+L'!$B$1,'S+L'!$B$55,'S+L'!$C$55)</f>
        <v>Fraction
present
[% (w/w)]</v>
      </c>
      <c r="G5" s="13" t="str">
        <f>IF(Info!H2='S+L'!$B$1,'S+L'!$B$107,'S+L'!$C$107)</f>
        <v>Base of
self-
assess-
ment</v>
      </c>
      <c r="H5" s="292" t="str">
        <f>IF(Info!H2='S+L'!$B$1,'S+L'!$B$108,'S+L'!$C$108)</f>
        <v>Test Protocol
(EC
440/2008,
OECD,...)</v>
      </c>
      <c r="I5" s="292" t="s">
        <v>79</v>
      </c>
      <c r="J5" s="53" t="str">
        <f>IF(Info!H2='S+L'!$B$1,'S+L'!$B$109,'S+L'!$C$109)</f>
        <v>Result
[mg/l]*</v>
      </c>
      <c r="K5" s="290" t="str">
        <f>IF(Info!H2='S+L'!$B$1,'S+L'!$B$109,'S+L'!$C$109)</f>
        <v>Result
[mg/l]*</v>
      </c>
      <c r="L5" s="13" t="s">
        <v>78</v>
      </c>
      <c r="M5" s="35" t="str">
        <f>IF(Info!H2='S+L'!$B$1,'S+L'!$B$110,'S+L'!$C$110)</f>
        <v>Document
attached</v>
      </c>
      <c r="N5" s="57" t="s">
        <v>124</v>
      </c>
      <c r="O5" s="9" t="str">
        <f>IF(Info!H2='S+L'!$B$1,'S+L'!$B$111,'S+L'!$C$111)</f>
        <v>Result
ok?</v>
      </c>
      <c r="P5" s="57" t="s">
        <v>124</v>
      </c>
      <c r="Q5" s="9" t="str">
        <f>IF(Info!M28='S+L'!$B$1,'S+L'!$B$111,'S+L'!$C$111)</f>
        <v>Result
ok?</v>
      </c>
      <c r="R5" s="824" t="str">
        <f>IF(Info!H2='S+L'!$B$1,'S+L'!$B$85,'S+L'!$C$85)</f>
        <v>Result</v>
      </c>
      <c r="S5" s="825"/>
      <c r="T5" s="72" t="s">
        <v>247</v>
      </c>
      <c r="U5" s="320"/>
    </row>
    <row r="6" spans="2:25" ht="15" thickBot="1">
      <c r="B6" s="392"/>
      <c r="C6" s="475"/>
      <c r="D6" s="363"/>
      <c r="E6" s="363"/>
      <c r="F6" s="365"/>
      <c r="G6" s="362"/>
      <c r="H6" s="384"/>
      <c r="I6" s="384"/>
      <c r="J6" s="444" t="s">
        <v>119</v>
      </c>
      <c r="K6" s="447" t="s">
        <v>118</v>
      </c>
      <c r="L6" s="362"/>
      <c r="M6" s="429"/>
      <c r="N6" s="457" t="s">
        <v>119</v>
      </c>
      <c r="O6" s="458" t="s">
        <v>119</v>
      </c>
      <c r="P6" s="459" t="s">
        <v>294</v>
      </c>
      <c r="Q6" s="460" t="s">
        <v>294</v>
      </c>
      <c r="R6" s="446" t="s">
        <v>119</v>
      </c>
      <c r="S6" s="447" t="s">
        <v>118</v>
      </c>
      <c r="T6" s="392"/>
      <c r="V6" s="16" t="s">
        <v>293</v>
      </c>
      <c r="W6" s="16" t="s">
        <v>292</v>
      </c>
      <c r="Y6" s="304" t="s">
        <v>297</v>
      </c>
    </row>
    <row r="7" spans="2:25" ht="13.5" customHeight="1" thickBot="1">
      <c r="B7" s="375">
        <v>1</v>
      </c>
      <c r="C7" s="788" t="str">
        <f>'1'!C7</f>
        <v>Lubricant:</v>
      </c>
      <c r="D7" s="732"/>
      <c r="E7" s="357">
        <f>'1'!E7</f>
        <v>0</v>
      </c>
      <c r="F7" s="412"/>
      <c r="G7" s="131" t="s">
        <v>1</v>
      </c>
      <c r="H7" s="77" t="s">
        <v>1</v>
      </c>
      <c r="I7" s="161" t="s">
        <v>1</v>
      </c>
      <c r="J7" s="580"/>
      <c r="K7" s="527"/>
      <c r="L7" s="135" t="s">
        <v>1</v>
      </c>
      <c r="M7" s="136" t="s">
        <v>1</v>
      </c>
      <c r="N7" s="359">
        <f>IF($E$3="ALL",100,IF($E$3="PLL",1000,IF($E$3="TLL",1000,"")))</f>
        <v>1000</v>
      </c>
      <c r="O7" s="396" t="str">
        <f>IF(V7="-","",IF(VALUE(V7)&gt;N7,"a","r"))</f>
        <v/>
      </c>
      <c r="P7" s="359">
        <f>IF($E$3="ALL",10,IF($E$3="PLL",100,IF($E$3="TLL",100,"")))</f>
        <v>100</v>
      </c>
      <c r="Q7" s="396" t="str">
        <f>IF(W7="-","",IF(VALUE(W7)&gt;P7,"a","r"))</f>
        <v/>
      </c>
      <c r="R7" s="461"/>
      <c r="S7" s="461"/>
      <c r="T7" s="137"/>
      <c r="U7" s="523"/>
      <c r="V7" s="24" t="str">
        <f>IF(MID(J7,1,1)="&gt;",MID(J7,3,20)+0.1,IF(MID(J7,1,1)="&lt;",MID(J7,3,20)-0.1,IF(J7="","-",(MID(J7,1,20)))))</f>
        <v>-</v>
      </c>
      <c r="W7" s="24" t="str">
        <f>IF(MID(K7,1,1)="&gt;",MID(K7,3,20)+0.1,IF(MID(K7,1,1)="&lt;",MID(K7,3,20)-0.1,IF(K7="","-",(MID(K7,1,20)))))</f>
        <v>-</v>
      </c>
      <c r="Y7" s="175" t="s">
        <v>350</v>
      </c>
    </row>
    <row r="8" spans="2:25" ht="13.5" customHeight="1">
      <c r="B8" s="511">
        <v>2</v>
      </c>
      <c r="C8" s="510">
        <f>'1'!C8</f>
        <v>0</v>
      </c>
      <c r="D8" s="379">
        <f>'1'!D8</f>
        <v>0</v>
      </c>
      <c r="E8" s="380">
        <f>'1'!E8</f>
        <v>0</v>
      </c>
      <c r="F8" s="381">
        <f>'1'!F8</f>
        <v>0</v>
      </c>
      <c r="G8" s="139" t="s">
        <v>1</v>
      </c>
      <c r="H8" s="162" t="s">
        <v>1</v>
      </c>
      <c r="I8" s="141" t="s">
        <v>1</v>
      </c>
      <c r="J8" s="163"/>
      <c r="K8" s="164"/>
      <c r="L8" s="143" t="s">
        <v>1</v>
      </c>
      <c r="M8" s="144" t="s">
        <v>1</v>
      </c>
      <c r="N8" s="360">
        <v>100</v>
      </c>
      <c r="O8" s="400" t="str">
        <f t="shared" ref="O8:O26" si="0">IF(V8="-","",IF(VALUE(V8)&gt;N8,"a","r"))</f>
        <v/>
      </c>
      <c r="P8" s="360">
        <v>10</v>
      </c>
      <c r="Q8" s="400" t="str">
        <f t="shared" ref="Q8:Q26" si="1">IF(W8="-","",IF(VALUE(W8)&gt;P8,"a","r"))</f>
        <v/>
      </c>
      <c r="R8" s="462" t="str">
        <f>IF(V8="-","",IF(VALUE(V8)&gt;100,"D",IF(VALUE(V8)&gt;10,"E",IF(VALUE(V8)&gt;1,"F","G"))))</f>
        <v/>
      </c>
      <c r="S8" s="463" t="str">
        <f>IF(W8="-","",IF(VALUE(W8)&gt;10,"D",IF(VALUE(W8)&gt;1,"E",IF(VALUE(W8)&gt;0.1,"F","G"))))</f>
        <v/>
      </c>
      <c r="T8" s="145"/>
      <c r="U8" s="523"/>
      <c r="V8" s="24" t="str">
        <f>IF(MID(J8,1,1)="&gt;",MID(J8,3,20)+0.1,IF(MID(J8,1,1)="&lt;",MID(J8,3,20)-0.1,IF(J8="","-",(MID(J8,1,20)))))</f>
        <v>-</v>
      </c>
      <c r="W8" s="24" t="str">
        <f>IF(MID(K8,1,1)="&gt;",MID(K8,3,20)+0.1,IF(MID(K8,1,1)="&lt;",MID(K8,3,20)-0.1,IF(K8="","-",(MID(K8,1,20)))))</f>
        <v>-</v>
      </c>
      <c r="Y8" s="175" t="s">
        <v>321</v>
      </c>
    </row>
    <row r="9" spans="2:25" ht="13.5" customHeight="1">
      <c r="B9" s="509">
        <v>3</v>
      </c>
      <c r="C9" s="453">
        <f>'1'!C9</f>
        <v>0</v>
      </c>
      <c r="D9" s="377">
        <f>'1'!D9</f>
        <v>0</v>
      </c>
      <c r="E9" s="382">
        <f>'1'!E9</f>
        <v>0</v>
      </c>
      <c r="F9" s="383">
        <f>'1'!F9</f>
        <v>0</v>
      </c>
      <c r="G9" s="146" t="s">
        <v>1</v>
      </c>
      <c r="H9" s="99" t="s">
        <v>1</v>
      </c>
      <c r="I9" s="19" t="s">
        <v>1</v>
      </c>
      <c r="J9" s="97"/>
      <c r="K9" s="19"/>
      <c r="L9" s="23" t="s">
        <v>1</v>
      </c>
      <c r="M9" s="149" t="s">
        <v>1</v>
      </c>
      <c r="N9" s="361">
        <v>100</v>
      </c>
      <c r="O9" s="405" t="str">
        <f t="shared" si="0"/>
        <v/>
      </c>
      <c r="P9" s="361">
        <v>10</v>
      </c>
      <c r="Q9" s="405" t="str">
        <f t="shared" si="1"/>
        <v/>
      </c>
      <c r="R9" s="419" t="str">
        <f t="shared" ref="R9:R26" si="2">IF(V9="-","",IF(VALUE(V9)&gt;100,"D",IF(VALUE(V9)&gt;10,"E",IF(VALUE(V9)&gt;1,"F","G"))))</f>
        <v/>
      </c>
      <c r="S9" s="420" t="str">
        <f t="shared" ref="S9:S26" si="3">IF(W9="-","",IF(VALUE(W9)&gt;10,"D",IF(VALUE(W9)&gt;1,"E",IF(VALUE(W9)&gt;0.1,"F","G"))))</f>
        <v/>
      </c>
      <c r="T9" s="150"/>
      <c r="U9" s="523"/>
      <c r="V9" s="24" t="str">
        <f t="shared" ref="V9:V26" si="4">IF(MID(J9,1,1)="&gt;",MID(J9,3,20)+0.1,IF(MID(J9,1,1)="&lt;",MID(J9,3,20)-0.1,IF(J9="","-",(MID(J9,1,20)))))</f>
        <v>-</v>
      </c>
      <c r="W9" s="24" t="str">
        <f t="shared" ref="W9:W26" si="5">IF(MID(K9,1,1)="&gt;",MID(K9,3,20)+0.1,IF(MID(K9,1,1)="&lt;",MID(K9,3,20)-0.1,IF(K9="","-",(MID(K9,1,20)))))</f>
        <v>-</v>
      </c>
      <c r="Y9" s="124" t="s">
        <v>1</v>
      </c>
    </row>
    <row r="10" spans="2:25" ht="13.5" customHeight="1">
      <c r="B10" s="509">
        <v>4</v>
      </c>
      <c r="C10" s="453">
        <f>'1'!C10</f>
        <v>0</v>
      </c>
      <c r="D10" s="377">
        <f>'1'!D10</f>
        <v>0</v>
      </c>
      <c r="E10" s="382">
        <f>'1'!E10</f>
        <v>0</v>
      </c>
      <c r="F10" s="383">
        <f>'1'!F10</f>
        <v>0</v>
      </c>
      <c r="G10" s="146" t="s">
        <v>1</v>
      </c>
      <c r="H10" s="99" t="s">
        <v>1</v>
      </c>
      <c r="I10" s="19" t="s">
        <v>1</v>
      </c>
      <c r="J10" s="97"/>
      <c r="K10" s="19"/>
      <c r="L10" s="23" t="s">
        <v>1</v>
      </c>
      <c r="M10" s="149" t="s">
        <v>1</v>
      </c>
      <c r="N10" s="361">
        <v>100</v>
      </c>
      <c r="O10" s="405" t="str">
        <f t="shared" si="0"/>
        <v/>
      </c>
      <c r="P10" s="361">
        <v>10</v>
      </c>
      <c r="Q10" s="405" t="str">
        <f t="shared" si="1"/>
        <v/>
      </c>
      <c r="R10" s="419" t="str">
        <f t="shared" si="2"/>
        <v/>
      </c>
      <c r="S10" s="420" t="str">
        <f t="shared" si="3"/>
        <v/>
      </c>
      <c r="T10" s="150"/>
      <c r="U10" s="523"/>
      <c r="V10" s="24" t="str">
        <f t="shared" si="4"/>
        <v>-</v>
      </c>
      <c r="W10" s="24" t="str">
        <f t="shared" si="5"/>
        <v>-</v>
      </c>
      <c r="Y10" s="201" t="s">
        <v>351</v>
      </c>
    </row>
    <row r="11" spans="2:25" ht="13.5" customHeight="1">
      <c r="B11" s="509">
        <v>5</v>
      </c>
      <c r="C11" s="453">
        <f>'1'!C11</f>
        <v>0</v>
      </c>
      <c r="D11" s="377">
        <f>'1'!D11</f>
        <v>0</v>
      </c>
      <c r="E11" s="382">
        <f>'1'!E11</f>
        <v>0</v>
      </c>
      <c r="F11" s="383">
        <f>'1'!F11</f>
        <v>0</v>
      </c>
      <c r="G11" s="146" t="s">
        <v>1</v>
      </c>
      <c r="H11" s="99" t="s">
        <v>1</v>
      </c>
      <c r="I11" s="19" t="s">
        <v>1</v>
      </c>
      <c r="J11" s="97"/>
      <c r="K11" s="19"/>
      <c r="L11" s="23" t="s">
        <v>1</v>
      </c>
      <c r="M11" s="149" t="s">
        <v>1</v>
      </c>
      <c r="N11" s="361">
        <v>100</v>
      </c>
      <c r="O11" s="405" t="str">
        <f t="shared" si="0"/>
        <v/>
      </c>
      <c r="P11" s="361">
        <v>10</v>
      </c>
      <c r="Q11" s="405" t="str">
        <f t="shared" si="1"/>
        <v/>
      </c>
      <c r="R11" s="419" t="str">
        <f t="shared" si="2"/>
        <v/>
      </c>
      <c r="S11" s="420" t="str">
        <f t="shared" si="3"/>
        <v/>
      </c>
      <c r="T11" s="150"/>
      <c r="U11" s="523"/>
      <c r="V11" s="24" t="str">
        <f t="shared" si="4"/>
        <v>-</v>
      </c>
      <c r="W11" s="24" t="str">
        <f t="shared" si="5"/>
        <v>-</v>
      </c>
    </row>
    <row r="12" spans="2:25" ht="13.5" customHeight="1">
      <c r="B12" s="509">
        <v>6</v>
      </c>
      <c r="C12" s="453">
        <f>'1'!C12</f>
        <v>0</v>
      </c>
      <c r="D12" s="377">
        <f>'1'!D12</f>
        <v>0</v>
      </c>
      <c r="E12" s="382">
        <f>'1'!E12</f>
        <v>0</v>
      </c>
      <c r="F12" s="383">
        <f>'1'!F12</f>
        <v>0</v>
      </c>
      <c r="G12" s="146" t="s">
        <v>1</v>
      </c>
      <c r="H12" s="99" t="s">
        <v>1</v>
      </c>
      <c r="I12" s="19" t="s">
        <v>1</v>
      </c>
      <c r="J12" s="97"/>
      <c r="K12" s="19"/>
      <c r="L12" s="23" t="s">
        <v>1</v>
      </c>
      <c r="M12" s="149" t="s">
        <v>1</v>
      </c>
      <c r="N12" s="361">
        <v>100</v>
      </c>
      <c r="O12" s="405" t="str">
        <f t="shared" si="0"/>
        <v/>
      </c>
      <c r="P12" s="361">
        <v>10</v>
      </c>
      <c r="Q12" s="405" t="str">
        <f t="shared" si="1"/>
        <v/>
      </c>
      <c r="R12" s="419" t="str">
        <f t="shared" si="2"/>
        <v/>
      </c>
      <c r="S12" s="420" t="str">
        <f t="shared" si="3"/>
        <v/>
      </c>
      <c r="T12" s="150"/>
      <c r="U12" s="523"/>
      <c r="V12" s="24" t="str">
        <f t="shared" si="4"/>
        <v>-</v>
      </c>
      <c r="W12" s="24" t="str">
        <f t="shared" si="5"/>
        <v>-</v>
      </c>
    </row>
    <row r="13" spans="2:25" ht="13.5" customHeight="1">
      <c r="B13" s="509">
        <v>7</v>
      </c>
      <c r="C13" s="453">
        <f>'1'!C13</f>
        <v>0</v>
      </c>
      <c r="D13" s="377">
        <f>'1'!D13</f>
        <v>0</v>
      </c>
      <c r="E13" s="382">
        <f>'1'!E13</f>
        <v>0</v>
      </c>
      <c r="F13" s="383">
        <f>'1'!F13</f>
        <v>0</v>
      </c>
      <c r="G13" s="146" t="s">
        <v>1</v>
      </c>
      <c r="H13" s="99" t="s">
        <v>1</v>
      </c>
      <c r="I13" s="19" t="s">
        <v>1</v>
      </c>
      <c r="J13" s="97"/>
      <c r="K13" s="19"/>
      <c r="L13" s="23" t="s">
        <v>1</v>
      </c>
      <c r="M13" s="149" t="s">
        <v>1</v>
      </c>
      <c r="N13" s="361">
        <v>100</v>
      </c>
      <c r="O13" s="405" t="str">
        <f t="shared" si="0"/>
        <v/>
      </c>
      <c r="P13" s="361">
        <v>10</v>
      </c>
      <c r="Q13" s="405" t="str">
        <f t="shared" si="1"/>
        <v/>
      </c>
      <c r="R13" s="419" t="str">
        <f t="shared" si="2"/>
        <v/>
      </c>
      <c r="S13" s="420" t="str">
        <f t="shared" si="3"/>
        <v/>
      </c>
      <c r="T13" s="150"/>
      <c r="U13" s="523"/>
      <c r="V13" s="24" t="str">
        <f t="shared" si="4"/>
        <v>-</v>
      </c>
      <c r="W13" s="24" t="str">
        <f t="shared" si="5"/>
        <v>-</v>
      </c>
    </row>
    <row r="14" spans="2:25" ht="13.5" customHeight="1">
      <c r="B14" s="509">
        <v>8</v>
      </c>
      <c r="C14" s="453">
        <f>'1'!C14</f>
        <v>0</v>
      </c>
      <c r="D14" s="377">
        <f>'1'!D14</f>
        <v>0</v>
      </c>
      <c r="E14" s="382">
        <f>'1'!E14</f>
        <v>0</v>
      </c>
      <c r="F14" s="383">
        <f>'1'!F14</f>
        <v>0</v>
      </c>
      <c r="G14" s="146" t="s">
        <v>1</v>
      </c>
      <c r="H14" s="99" t="s">
        <v>1</v>
      </c>
      <c r="I14" s="19" t="s">
        <v>1</v>
      </c>
      <c r="J14" s="97"/>
      <c r="K14" s="19"/>
      <c r="L14" s="23" t="s">
        <v>1</v>
      </c>
      <c r="M14" s="149" t="s">
        <v>1</v>
      </c>
      <c r="N14" s="361">
        <v>100</v>
      </c>
      <c r="O14" s="405" t="str">
        <f t="shared" si="0"/>
        <v/>
      </c>
      <c r="P14" s="361">
        <v>10</v>
      </c>
      <c r="Q14" s="405" t="str">
        <f t="shared" si="1"/>
        <v/>
      </c>
      <c r="R14" s="419" t="str">
        <f t="shared" si="2"/>
        <v/>
      </c>
      <c r="S14" s="420" t="str">
        <f t="shared" si="3"/>
        <v/>
      </c>
      <c r="T14" s="150"/>
      <c r="U14" s="523"/>
      <c r="V14" s="24" t="str">
        <f t="shared" si="4"/>
        <v>-</v>
      </c>
      <c r="W14" s="24" t="str">
        <f t="shared" si="5"/>
        <v>-</v>
      </c>
    </row>
    <row r="15" spans="2:25" ht="13.5" customHeight="1">
      <c r="B15" s="509">
        <v>9</v>
      </c>
      <c r="C15" s="453">
        <f>'1'!C15</f>
        <v>0</v>
      </c>
      <c r="D15" s="377">
        <f>'1'!D15</f>
        <v>0</v>
      </c>
      <c r="E15" s="382">
        <f>'1'!E15</f>
        <v>0</v>
      </c>
      <c r="F15" s="383">
        <f>'1'!F15</f>
        <v>0</v>
      </c>
      <c r="G15" s="146" t="s">
        <v>1</v>
      </c>
      <c r="H15" s="99" t="s">
        <v>1</v>
      </c>
      <c r="I15" s="19" t="s">
        <v>1</v>
      </c>
      <c r="J15" s="97"/>
      <c r="K15" s="19"/>
      <c r="L15" s="23" t="s">
        <v>1</v>
      </c>
      <c r="M15" s="149" t="s">
        <v>1</v>
      </c>
      <c r="N15" s="361">
        <v>100</v>
      </c>
      <c r="O15" s="405" t="str">
        <f t="shared" si="0"/>
        <v/>
      </c>
      <c r="P15" s="361">
        <v>10</v>
      </c>
      <c r="Q15" s="405" t="str">
        <f t="shared" si="1"/>
        <v/>
      </c>
      <c r="R15" s="419" t="str">
        <f t="shared" si="2"/>
        <v/>
      </c>
      <c r="S15" s="420" t="str">
        <f t="shared" si="3"/>
        <v/>
      </c>
      <c r="T15" s="150"/>
      <c r="U15" s="523"/>
      <c r="V15" s="24" t="str">
        <f t="shared" si="4"/>
        <v>-</v>
      </c>
      <c r="W15" s="24" t="str">
        <f t="shared" si="5"/>
        <v>-</v>
      </c>
    </row>
    <row r="16" spans="2:25" ht="13.5" customHeight="1">
      <c r="B16" s="509">
        <v>10</v>
      </c>
      <c r="C16" s="453">
        <f>'1'!C16</f>
        <v>0</v>
      </c>
      <c r="D16" s="377">
        <f>'1'!D16</f>
        <v>0</v>
      </c>
      <c r="E16" s="382">
        <f>'1'!E16</f>
        <v>0</v>
      </c>
      <c r="F16" s="383">
        <f>'1'!F16</f>
        <v>0</v>
      </c>
      <c r="G16" s="146" t="s">
        <v>1</v>
      </c>
      <c r="H16" s="99" t="s">
        <v>1</v>
      </c>
      <c r="I16" s="19" t="s">
        <v>1</v>
      </c>
      <c r="J16" s="97"/>
      <c r="K16" s="19"/>
      <c r="L16" s="23" t="s">
        <v>1</v>
      </c>
      <c r="M16" s="149" t="s">
        <v>1</v>
      </c>
      <c r="N16" s="361">
        <v>100</v>
      </c>
      <c r="O16" s="405" t="str">
        <f t="shared" si="0"/>
        <v/>
      </c>
      <c r="P16" s="361">
        <v>10</v>
      </c>
      <c r="Q16" s="405" t="str">
        <f t="shared" si="1"/>
        <v/>
      </c>
      <c r="R16" s="419" t="str">
        <f t="shared" si="2"/>
        <v/>
      </c>
      <c r="S16" s="420" t="str">
        <f t="shared" si="3"/>
        <v/>
      </c>
      <c r="T16" s="150"/>
      <c r="U16" s="523"/>
      <c r="V16" s="24" t="str">
        <f t="shared" si="4"/>
        <v>-</v>
      </c>
      <c r="W16" s="24" t="str">
        <f t="shared" si="5"/>
        <v>-</v>
      </c>
    </row>
    <row r="17" spans="2:23" ht="13.5" customHeight="1">
      <c r="B17" s="509">
        <v>11</v>
      </c>
      <c r="C17" s="453">
        <f>'1'!C17</f>
        <v>0</v>
      </c>
      <c r="D17" s="377">
        <f>'1'!D17</f>
        <v>0</v>
      </c>
      <c r="E17" s="382">
        <f>'1'!E17</f>
        <v>0</v>
      </c>
      <c r="F17" s="383">
        <f>'1'!F17</f>
        <v>0</v>
      </c>
      <c r="G17" s="146" t="s">
        <v>1</v>
      </c>
      <c r="H17" s="99" t="s">
        <v>1</v>
      </c>
      <c r="I17" s="19" t="s">
        <v>1</v>
      </c>
      <c r="J17" s="97"/>
      <c r="K17" s="19"/>
      <c r="L17" s="23" t="s">
        <v>1</v>
      </c>
      <c r="M17" s="149" t="s">
        <v>1</v>
      </c>
      <c r="N17" s="361">
        <v>100</v>
      </c>
      <c r="O17" s="405" t="str">
        <f t="shared" si="0"/>
        <v/>
      </c>
      <c r="P17" s="361">
        <v>10</v>
      </c>
      <c r="Q17" s="405" t="str">
        <f t="shared" si="1"/>
        <v/>
      </c>
      <c r="R17" s="419" t="str">
        <f t="shared" si="2"/>
        <v/>
      </c>
      <c r="S17" s="420" t="str">
        <f t="shared" si="3"/>
        <v/>
      </c>
      <c r="T17" s="150"/>
      <c r="U17" s="523"/>
      <c r="V17" s="24" t="str">
        <f t="shared" si="4"/>
        <v>-</v>
      </c>
      <c r="W17" s="24" t="str">
        <f t="shared" si="5"/>
        <v>-</v>
      </c>
    </row>
    <row r="18" spans="2:23" ht="13.5" customHeight="1">
      <c r="B18" s="509">
        <v>12</v>
      </c>
      <c r="C18" s="453">
        <f>'1'!C18</f>
        <v>0</v>
      </c>
      <c r="D18" s="377">
        <f>'1'!D18</f>
        <v>0</v>
      </c>
      <c r="E18" s="382">
        <f>'1'!E18</f>
        <v>0</v>
      </c>
      <c r="F18" s="383">
        <f>'1'!F18</f>
        <v>0</v>
      </c>
      <c r="G18" s="146" t="s">
        <v>1</v>
      </c>
      <c r="H18" s="99" t="s">
        <v>1</v>
      </c>
      <c r="I18" s="19" t="s">
        <v>1</v>
      </c>
      <c r="J18" s="97"/>
      <c r="K18" s="19"/>
      <c r="L18" s="23" t="s">
        <v>1</v>
      </c>
      <c r="M18" s="149" t="s">
        <v>1</v>
      </c>
      <c r="N18" s="361">
        <v>100</v>
      </c>
      <c r="O18" s="405" t="str">
        <f t="shared" si="0"/>
        <v/>
      </c>
      <c r="P18" s="361">
        <v>10</v>
      </c>
      <c r="Q18" s="405" t="str">
        <f t="shared" si="1"/>
        <v/>
      </c>
      <c r="R18" s="419" t="str">
        <f t="shared" si="2"/>
        <v/>
      </c>
      <c r="S18" s="420" t="str">
        <f t="shared" si="3"/>
        <v/>
      </c>
      <c r="T18" s="150"/>
      <c r="U18" s="523"/>
      <c r="V18" s="24" t="str">
        <f t="shared" si="4"/>
        <v>-</v>
      </c>
      <c r="W18" s="24" t="str">
        <f t="shared" si="5"/>
        <v>-</v>
      </c>
    </row>
    <row r="19" spans="2:23" ht="13.5" customHeight="1">
      <c r="B19" s="509">
        <v>13</v>
      </c>
      <c r="C19" s="453">
        <f>'1'!C19</f>
        <v>0</v>
      </c>
      <c r="D19" s="377">
        <f>'1'!D19</f>
        <v>0</v>
      </c>
      <c r="E19" s="382">
        <f>'1'!E19</f>
        <v>0</v>
      </c>
      <c r="F19" s="383">
        <f>'1'!F19</f>
        <v>0</v>
      </c>
      <c r="G19" s="146" t="s">
        <v>1</v>
      </c>
      <c r="H19" s="99" t="s">
        <v>1</v>
      </c>
      <c r="I19" s="19" t="s">
        <v>1</v>
      </c>
      <c r="J19" s="97"/>
      <c r="K19" s="19"/>
      <c r="L19" s="23" t="s">
        <v>1</v>
      </c>
      <c r="M19" s="149" t="s">
        <v>1</v>
      </c>
      <c r="N19" s="361">
        <v>100</v>
      </c>
      <c r="O19" s="405" t="str">
        <f t="shared" si="0"/>
        <v/>
      </c>
      <c r="P19" s="361">
        <v>10</v>
      </c>
      <c r="Q19" s="405" t="str">
        <f t="shared" si="1"/>
        <v/>
      </c>
      <c r="R19" s="419" t="str">
        <f t="shared" si="2"/>
        <v/>
      </c>
      <c r="S19" s="420" t="str">
        <f t="shared" si="3"/>
        <v/>
      </c>
      <c r="T19" s="150"/>
      <c r="U19" s="523"/>
      <c r="V19" s="24" t="str">
        <f t="shared" si="4"/>
        <v>-</v>
      </c>
      <c r="W19" s="24" t="str">
        <f t="shared" si="5"/>
        <v>-</v>
      </c>
    </row>
    <row r="20" spans="2:23" ht="13.5" customHeight="1">
      <c r="B20" s="509">
        <v>14</v>
      </c>
      <c r="C20" s="453">
        <f>'1'!C20</f>
        <v>0</v>
      </c>
      <c r="D20" s="377">
        <f>'1'!D20</f>
        <v>0</v>
      </c>
      <c r="E20" s="382">
        <f>'1'!E20</f>
        <v>0</v>
      </c>
      <c r="F20" s="383">
        <f>'1'!F20</f>
        <v>0</v>
      </c>
      <c r="G20" s="146" t="s">
        <v>1</v>
      </c>
      <c r="H20" s="99" t="s">
        <v>1</v>
      </c>
      <c r="I20" s="19" t="s">
        <v>1</v>
      </c>
      <c r="J20" s="97"/>
      <c r="K20" s="19"/>
      <c r="L20" s="23" t="s">
        <v>1</v>
      </c>
      <c r="M20" s="149" t="s">
        <v>1</v>
      </c>
      <c r="N20" s="361">
        <v>100</v>
      </c>
      <c r="O20" s="405" t="str">
        <f t="shared" si="0"/>
        <v/>
      </c>
      <c r="P20" s="361">
        <v>10</v>
      </c>
      <c r="Q20" s="405" t="str">
        <f t="shared" si="1"/>
        <v/>
      </c>
      <c r="R20" s="419" t="str">
        <f t="shared" si="2"/>
        <v/>
      </c>
      <c r="S20" s="420" t="str">
        <f t="shared" si="3"/>
        <v/>
      </c>
      <c r="T20" s="150"/>
      <c r="U20" s="523"/>
      <c r="V20" s="24" t="str">
        <f t="shared" si="4"/>
        <v>-</v>
      </c>
      <c r="W20" s="24" t="str">
        <f t="shared" si="5"/>
        <v>-</v>
      </c>
    </row>
    <row r="21" spans="2:23" ht="13.5" customHeight="1">
      <c r="B21" s="509">
        <v>15</v>
      </c>
      <c r="C21" s="453">
        <f>'1'!C21</f>
        <v>0</v>
      </c>
      <c r="D21" s="377">
        <f>'1'!D21</f>
        <v>0</v>
      </c>
      <c r="E21" s="382">
        <f>'1'!E21</f>
        <v>0</v>
      </c>
      <c r="F21" s="383">
        <f>'1'!F21</f>
        <v>0</v>
      </c>
      <c r="G21" s="146" t="s">
        <v>1</v>
      </c>
      <c r="H21" s="99" t="s">
        <v>1</v>
      </c>
      <c r="I21" s="19" t="s">
        <v>1</v>
      </c>
      <c r="J21" s="97"/>
      <c r="K21" s="19"/>
      <c r="L21" s="23" t="s">
        <v>1</v>
      </c>
      <c r="M21" s="149" t="s">
        <v>1</v>
      </c>
      <c r="N21" s="361">
        <v>100</v>
      </c>
      <c r="O21" s="405" t="str">
        <f t="shared" si="0"/>
        <v/>
      </c>
      <c r="P21" s="361">
        <v>10</v>
      </c>
      <c r="Q21" s="405" t="str">
        <f t="shared" si="1"/>
        <v/>
      </c>
      <c r="R21" s="419" t="str">
        <f t="shared" si="2"/>
        <v/>
      </c>
      <c r="S21" s="420" t="str">
        <f t="shared" si="3"/>
        <v/>
      </c>
      <c r="T21" s="150"/>
      <c r="U21" s="523"/>
      <c r="V21" s="24" t="str">
        <f t="shared" si="4"/>
        <v>-</v>
      </c>
      <c r="W21" s="24" t="str">
        <f t="shared" si="5"/>
        <v>-</v>
      </c>
    </row>
    <row r="22" spans="2:23" ht="13.5" customHeight="1">
      <c r="B22" s="509">
        <v>16</v>
      </c>
      <c r="C22" s="453">
        <f>'1'!C22</f>
        <v>0</v>
      </c>
      <c r="D22" s="377">
        <f>'1'!D22</f>
        <v>0</v>
      </c>
      <c r="E22" s="382">
        <f>'1'!E22</f>
        <v>0</v>
      </c>
      <c r="F22" s="383">
        <f>'1'!F22</f>
        <v>0</v>
      </c>
      <c r="G22" s="146" t="s">
        <v>1</v>
      </c>
      <c r="H22" s="99" t="s">
        <v>1</v>
      </c>
      <c r="I22" s="19" t="s">
        <v>1</v>
      </c>
      <c r="J22" s="97"/>
      <c r="K22" s="19"/>
      <c r="L22" s="23" t="s">
        <v>1</v>
      </c>
      <c r="M22" s="149" t="s">
        <v>1</v>
      </c>
      <c r="N22" s="361">
        <v>100</v>
      </c>
      <c r="O22" s="405" t="str">
        <f t="shared" si="0"/>
        <v/>
      </c>
      <c r="P22" s="361">
        <v>10</v>
      </c>
      <c r="Q22" s="405" t="str">
        <f t="shared" si="1"/>
        <v/>
      </c>
      <c r="R22" s="419" t="str">
        <f t="shared" si="2"/>
        <v/>
      </c>
      <c r="S22" s="420" t="str">
        <f t="shared" si="3"/>
        <v/>
      </c>
      <c r="T22" s="150"/>
      <c r="U22" s="523"/>
      <c r="V22" s="24" t="str">
        <f t="shared" si="4"/>
        <v>-</v>
      </c>
      <c r="W22" s="24" t="str">
        <f t="shared" si="5"/>
        <v>-</v>
      </c>
    </row>
    <row r="23" spans="2:23" ht="13.5" customHeight="1">
      <c r="B23" s="509">
        <v>17</v>
      </c>
      <c r="C23" s="453">
        <f>'1'!C23</f>
        <v>0</v>
      </c>
      <c r="D23" s="377">
        <f>'1'!D23</f>
        <v>0</v>
      </c>
      <c r="E23" s="382">
        <f>'1'!E23</f>
        <v>0</v>
      </c>
      <c r="F23" s="383">
        <f>'1'!F23</f>
        <v>0</v>
      </c>
      <c r="G23" s="146" t="s">
        <v>1</v>
      </c>
      <c r="H23" s="99" t="s">
        <v>1</v>
      </c>
      <c r="I23" s="19" t="s">
        <v>1</v>
      </c>
      <c r="J23" s="97"/>
      <c r="K23" s="19"/>
      <c r="L23" s="23" t="s">
        <v>1</v>
      </c>
      <c r="M23" s="149" t="s">
        <v>1</v>
      </c>
      <c r="N23" s="361">
        <v>100</v>
      </c>
      <c r="O23" s="405" t="str">
        <f t="shared" si="0"/>
        <v/>
      </c>
      <c r="P23" s="361">
        <v>10</v>
      </c>
      <c r="Q23" s="405" t="str">
        <f t="shared" si="1"/>
        <v/>
      </c>
      <c r="R23" s="419" t="str">
        <f t="shared" si="2"/>
        <v/>
      </c>
      <c r="S23" s="420" t="str">
        <f t="shared" si="3"/>
        <v/>
      </c>
      <c r="T23" s="150"/>
      <c r="U23" s="523"/>
      <c r="V23" s="24" t="str">
        <f t="shared" si="4"/>
        <v>-</v>
      </c>
      <c r="W23" s="24" t="str">
        <f t="shared" si="5"/>
        <v>-</v>
      </c>
    </row>
    <row r="24" spans="2:23" ht="13.5" customHeight="1">
      <c r="B24" s="509">
        <v>18</v>
      </c>
      <c r="C24" s="453">
        <f>'1'!C24</f>
        <v>0</v>
      </c>
      <c r="D24" s="377">
        <f>'1'!D24</f>
        <v>0</v>
      </c>
      <c r="E24" s="382">
        <f>'1'!E24</f>
        <v>0</v>
      </c>
      <c r="F24" s="383">
        <f>'1'!F24</f>
        <v>0</v>
      </c>
      <c r="G24" s="146" t="s">
        <v>1</v>
      </c>
      <c r="H24" s="99" t="s">
        <v>1</v>
      </c>
      <c r="I24" s="19" t="s">
        <v>1</v>
      </c>
      <c r="J24" s="97"/>
      <c r="K24" s="19"/>
      <c r="L24" s="23" t="s">
        <v>1</v>
      </c>
      <c r="M24" s="149" t="s">
        <v>1</v>
      </c>
      <c r="N24" s="361">
        <v>100</v>
      </c>
      <c r="O24" s="405" t="str">
        <f t="shared" si="0"/>
        <v/>
      </c>
      <c r="P24" s="361">
        <v>10</v>
      </c>
      <c r="Q24" s="405" t="str">
        <f t="shared" si="1"/>
        <v/>
      </c>
      <c r="R24" s="419" t="str">
        <f t="shared" si="2"/>
        <v/>
      </c>
      <c r="S24" s="420" t="str">
        <f t="shared" si="3"/>
        <v/>
      </c>
      <c r="T24" s="150"/>
      <c r="U24" s="523"/>
      <c r="V24" s="24" t="str">
        <f t="shared" si="4"/>
        <v>-</v>
      </c>
      <c r="W24" s="24" t="str">
        <f t="shared" si="5"/>
        <v>-</v>
      </c>
    </row>
    <row r="25" spans="2:23" ht="13.5" customHeight="1">
      <c r="B25" s="509">
        <v>19</v>
      </c>
      <c r="C25" s="453">
        <f>'1'!C25</f>
        <v>0</v>
      </c>
      <c r="D25" s="377">
        <f>'1'!D25</f>
        <v>0</v>
      </c>
      <c r="E25" s="382">
        <f>'1'!E25</f>
        <v>0</v>
      </c>
      <c r="F25" s="383">
        <f>'1'!F25</f>
        <v>0</v>
      </c>
      <c r="G25" s="146" t="s">
        <v>1</v>
      </c>
      <c r="H25" s="99" t="s">
        <v>1</v>
      </c>
      <c r="I25" s="19" t="s">
        <v>1</v>
      </c>
      <c r="J25" s="97"/>
      <c r="K25" s="19"/>
      <c r="L25" s="23" t="s">
        <v>1</v>
      </c>
      <c r="M25" s="149" t="s">
        <v>1</v>
      </c>
      <c r="N25" s="361">
        <v>100</v>
      </c>
      <c r="O25" s="405" t="str">
        <f t="shared" si="0"/>
        <v/>
      </c>
      <c r="P25" s="361">
        <v>10</v>
      </c>
      <c r="Q25" s="405" t="str">
        <f t="shared" si="1"/>
        <v/>
      </c>
      <c r="R25" s="419" t="str">
        <f t="shared" si="2"/>
        <v/>
      </c>
      <c r="S25" s="420" t="str">
        <f t="shared" si="3"/>
        <v/>
      </c>
      <c r="T25" s="150"/>
      <c r="U25" s="523"/>
      <c r="V25" s="24" t="str">
        <f t="shared" si="4"/>
        <v>-</v>
      </c>
      <c r="W25" s="24" t="str">
        <f t="shared" si="5"/>
        <v>-</v>
      </c>
    </row>
    <row r="26" spans="2:23" ht="13.5" customHeight="1" thickBot="1">
      <c r="B26" s="369">
        <v>20</v>
      </c>
      <c r="C26" s="455">
        <f>'1'!C26</f>
        <v>0</v>
      </c>
      <c r="D26" s="384">
        <f>'1'!D26</f>
        <v>0</v>
      </c>
      <c r="E26" s="385">
        <f>'1'!E26</f>
        <v>0</v>
      </c>
      <c r="F26" s="386">
        <f>'1'!F26</f>
        <v>0</v>
      </c>
      <c r="G26" s="151" t="s">
        <v>1</v>
      </c>
      <c r="H26" s="165" t="s">
        <v>1</v>
      </c>
      <c r="I26" s="153" t="s">
        <v>1</v>
      </c>
      <c r="J26" s="113"/>
      <c r="K26" s="153"/>
      <c r="L26" s="155" t="s">
        <v>1</v>
      </c>
      <c r="M26" s="156" t="s">
        <v>1</v>
      </c>
      <c r="N26" s="362">
        <v>100</v>
      </c>
      <c r="O26" s="410" t="str">
        <f t="shared" si="0"/>
        <v/>
      </c>
      <c r="P26" s="362">
        <v>10</v>
      </c>
      <c r="Q26" s="410" t="str">
        <f t="shared" si="1"/>
        <v/>
      </c>
      <c r="R26" s="464" t="str">
        <f t="shared" si="2"/>
        <v/>
      </c>
      <c r="S26" s="465" t="str">
        <f t="shared" si="3"/>
        <v/>
      </c>
      <c r="T26" s="157"/>
      <c r="U26" s="523"/>
      <c r="V26" s="24" t="str">
        <f t="shared" si="4"/>
        <v>-</v>
      </c>
      <c r="W26" s="24" t="str">
        <f t="shared" si="5"/>
        <v>-</v>
      </c>
    </row>
    <row r="27" spans="2:23" ht="13.5" customHeight="1"/>
    <row r="28" spans="2:23">
      <c r="B28" s="355" t="s">
        <v>103</v>
      </c>
      <c r="C28" s="44" t="str">
        <f>IF(Info!H2='S+L'!$B$1,'S+L'!$B$112,'S+L'!$C$112)</f>
        <v>Please enter a space between &lt; or &gt; and the number!</v>
      </c>
      <c r="D28" s="45"/>
      <c r="E28" s="45"/>
      <c r="F28" s="122"/>
      <c r="G28" s="44"/>
      <c r="H28" s="44"/>
      <c r="I28" s="45"/>
    </row>
    <row r="29" spans="2:23">
      <c r="B29" s="122"/>
      <c r="C29" s="44"/>
      <c r="D29" s="45"/>
      <c r="E29" s="45"/>
      <c r="F29" s="121"/>
      <c r="G29" s="124"/>
      <c r="H29" s="124"/>
      <c r="I29" s="45"/>
    </row>
    <row r="30" spans="2:23">
      <c r="B30" s="122"/>
      <c r="C30" s="44"/>
      <c r="D30" s="45"/>
      <c r="E30" s="45"/>
      <c r="F30" s="122"/>
      <c r="G30" s="44"/>
      <c r="H30" s="44"/>
      <c r="I30" s="45"/>
    </row>
    <row r="31" spans="2:23">
      <c r="B31" s="121"/>
      <c r="C31" s="44"/>
      <c r="D31" s="45"/>
      <c r="E31" s="45"/>
      <c r="F31" s="121"/>
      <c r="G31" s="44"/>
      <c r="H31" s="44"/>
      <c r="I31" s="45"/>
    </row>
    <row r="32" spans="2:23">
      <c r="B32" s="121"/>
      <c r="D32" s="45"/>
      <c r="E32" s="45"/>
      <c r="F32" s="122"/>
      <c r="G32" s="44"/>
      <c r="H32" s="44"/>
      <c r="I32" s="45"/>
    </row>
    <row r="33" spans="2:6">
      <c r="B33" s="121"/>
      <c r="D33" s="45"/>
      <c r="E33" s="45"/>
      <c r="F33" s="45"/>
    </row>
    <row r="34" spans="2:6">
      <c r="B34" s="122"/>
      <c r="D34" s="45"/>
      <c r="E34" s="45"/>
      <c r="F34" s="45"/>
    </row>
    <row r="35" spans="2:6">
      <c r="B35" s="122"/>
      <c r="D35" s="45"/>
      <c r="E35" s="45"/>
      <c r="F35" s="45"/>
    </row>
    <row r="36" spans="2:6">
      <c r="F36" s="45"/>
    </row>
    <row r="37" spans="2:6">
      <c r="F37" s="45"/>
    </row>
    <row r="38" spans="2:6">
      <c r="F38" s="45"/>
    </row>
    <row r="39" spans="2:6">
      <c r="F39" s="45"/>
    </row>
    <row r="40" spans="2:6">
      <c r="F40" s="45"/>
    </row>
    <row r="41" spans="2:6">
      <c r="F41" s="45"/>
    </row>
    <row r="42" spans="2:6">
      <c r="F42" s="45"/>
    </row>
    <row r="43" spans="2:6">
      <c r="F43" s="45"/>
    </row>
  </sheetData>
  <sheetProtection password="CCE3" sheet="1" objects="1" scenarios="1" selectLockedCells="1"/>
  <mergeCells count="6">
    <mergeCell ref="R4:S4"/>
    <mergeCell ref="C7:D7"/>
    <mergeCell ref="R5:S5"/>
    <mergeCell ref="G4:M4"/>
    <mergeCell ref="G2:M3"/>
    <mergeCell ref="N4:Q4"/>
  </mergeCells>
  <phoneticPr fontId="2" type="noConversion"/>
  <conditionalFormatting sqref="T1:U1048576">
    <cfRule type="cellIs" dxfId="112" priority="7" stopIfTrue="1" operator="equal">
      <formula>"a"</formula>
    </cfRule>
    <cfRule type="cellIs" dxfId="111" priority="8" stopIfTrue="1" operator="equal">
      <formula>"r"</formula>
    </cfRule>
  </conditionalFormatting>
  <conditionalFormatting sqref="O7:O26">
    <cfRule type="cellIs" dxfId="110" priority="5" operator="equal">
      <formula>"r"</formula>
    </cfRule>
    <cfRule type="cellIs" dxfId="109" priority="6" operator="equal">
      <formula>"a"</formula>
    </cfRule>
  </conditionalFormatting>
  <conditionalFormatting sqref="Q7:Q26">
    <cfRule type="cellIs" dxfId="108" priority="3" operator="equal">
      <formula>"r"</formula>
    </cfRule>
    <cfRule type="cellIs" dxfId="107" priority="4" operator="equal">
      <formula>"a"</formula>
    </cfRule>
  </conditionalFormatting>
  <conditionalFormatting sqref="C3">
    <cfRule type="cellIs" dxfId="106" priority="1" stopIfTrue="1" operator="equal">
      <formula>"a"</formula>
    </cfRule>
    <cfRule type="cellIs" dxfId="105" priority="2" stopIfTrue="1" operator="equal">
      <formula>"r"</formula>
    </cfRule>
  </conditionalFormatting>
  <dataValidations count="3">
    <dataValidation type="list" allowBlank="1" showInputMessage="1" showErrorMessage="1" sqref="I7:I26 L7:M26">
      <formula1>Auswahl</formula1>
    </dataValidation>
    <dataValidation type="list" allowBlank="1" showInputMessage="1" showErrorMessage="1" sqref="G7:G26">
      <formula1>Basis</formula1>
    </dataValidation>
    <dataValidation type="list" allowBlank="1" showInputMessage="1" showErrorMessage="1" sqref="H7:H26">
      <formula1>$Y$7:$Y$10</formula1>
    </dataValidation>
  </dataValidations>
  <pageMargins left="0.78740157480314965" right="0.78740157480314965" top="0.98425196850393704" bottom="0.98425196850393704" header="0.51181102362204722" footer="0.51181102362204722"/>
  <pageSetup paperSize="9" scale="74" orientation="landscape" r:id="rId1"/>
  <headerFooter alignWithMargins="0">
    <oddHeader>&amp;CApplication form for the EU Ecolabel 027 for Lubricants</oddHeader>
    <oddFooter>&amp;L&amp;A&amp;C7&amp;R&amp;D</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pageSetUpPr fitToPage="1"/>
  </sheetPr>
  <dimension ref="B1:Y44"/>
  <sheetViews>
    <sheetView zoomScaleNormal="100" workbookViewId="0">
      <selection activeCell="G7" sqref="G7"/>
    </sheetView>
  </sheetViews>
  <sheetFormatPr baseColWidth="10" defaultRowHeight="12.75" outlineLevelCol="1"/>
  <cols>
    <col min="1" max="1" width="2.5703125" style="302" customWidth="1"/>
    <col min="2" max="2" width="4" style="302" bestFit="1" customWidth="1"/>
    <col min="3" max="4" width="11.5703125" style="302" customWidth="1"/>
    <col min="5" max="5" width="37" style="302" customWidth="1"/>
    <col min="6" max="6" width="9" style="302" customWidth="1"/>
    <col min="7" max="7" width="9.5703125" style="302" customWidth="1"/>
    <col min="8" max="8" width="12" style="302" bestFit="1" customWidth="1"/>
    <col min="9" max="9" width="5.7109375" style="302" customWidth="1"/>
    <col min="10" max="10" width="8" style="302" bestFit="1" customWidth="1"/>
    <col min="11" max="11" width="6.28515625" style="302" bestFit="1" customWidth="1"/>
    <col min="12" max="13" width="5.28515625" style="302" customWidth="1"/>
    <col min="14" max="17" width="7.42578125" style="302" customWidth="1"/>
    <col min="18" max="18" width="6.5703125" style="302" bestFit="1" customWidth="1"/>
    <col min="19" max="19" width="2.5703125" style="302" customWidth="1"/>
    <col min="20" max="20" width="2.5703125" style="303" customWidth="1"/>
    <col min="21" max="22" width="11.42578125" style="302" hidden="1" customWidth="1" outlineLevel="1"/>
    <col min="23" max="23" width="11.42578125" style="302" collapsed="1"/>
    <col min="24" max="24" width="11.42578125" style="302" hidden="1" customWidth="1" outlineLevel="1"/>
    <col min="25" max="25" width="11.42578125" style="302" collapsed="1"/>
    <col min="26" max="16384" width="11.42578125" style="302"/>
  </cols>
  <sheetData>
    <row r="1" spans="2:24" ht="13.5" customHeight="1" thickBot="1">
      <c r="R1" s="66" t="str">
        <f>Info!$K$2</f>
        <v>v 1.0</v>
      </c>
    </row>
    <row r="2" spans="2:24" ht="13.5" customHeight="1">
      <c r="C2" s="16" t="str">
        <f>IF(Info!H2='S+L'!$B$1,'S+L'!$B$49,'S+L'!$C$49)</f>
        <v>Grease?"</v>
      </c>
      <c r="E2" s="16" t="str">
        <f>IF(Info!H2='S+L'!$B$1,'S+L'!$B$50,'S+L'!$C$50)</f>
        <v>Category:</v>
      </c>
      <c r="G2" s="814" t="str">
        <f>IF(Info!H2='S+L'!$B$1,'S+L'!$B$105,'S+L'!$C$105)</f>
        <v>If self-assessment, please fill in!</v>
      </c>
      <c r="H2" s="815"/>
      <c r="I2" s="815"/>
      <c r="J2" s="815"/>
      <c r="K2" s="815"/>
      <c r="L2" s="815"/>
      <c r="M2" s="816"/>
    </row>
    <row r="3" spans="2:24" ht="15" thickBot="1">
      <c r="C3" s="376" t="str">
        <f>'1'!C3</f>
        <v>r</v>
      </c>
      <c r="E3" s="377" t="str">
        <f>'1'!E3</f>
        <v>TLL</v>
      </c>
      <c r="G3" s="817"/>
      <c r="H3" s="818"/>
      <c r="I3" s="818"/>
      <c r="J3" s="818"/>
      <c r="K3" s="818"/>
      <c r="L3" s="818"/>
      <c r="M3" s="819"/>
    </row>
    <row r="4" spans="2:24" ht="25.5" customHeight="1" thickBot="1">
      <c r="C4" s="304"/>
      <c r="G4" s="736" t="str">
        <f>IF(Info!H2='S+L'!$B$1,'S+L'!$B$115,'S+L'!$C$115)</f>
        <v>Fish toxicity test results</v>
      </c>
      <c r="H4" s="737"/>
      <c r="I4" s="737"/>
      <c r="J4" s="737"/>
      <c r="K4" s="737"/>
      <c r="L4" s="737"/>
      <c r="M4" s="738"/>
      <c r="N4" s="820" t="s">
        <v>549</v>
      </c>
      <c r="O4" s="821"/>
      <c r="P4" s="821"/>
      <c r="Q4" s="822"/>
      <c r="R4" s="56" t="s">
        <v>548</v>
      </c>
    </row>
    <row r="5" spans="2:24" ht="60" customHeight="1">
      <c r="B5" s="507" t="str">
        <f>IF(Info!H2='S+L'!$B$1,'S+L'!$B$53,'S+L'!$C$53)</f>
        <v>No.</v>
      </c>
      <c r="C5" s="298" t="str">
        <f>IF(Info!H2='S+L'!$B$1,'S+L'!$B$39,'S+L'!$C$39)</f>
        <v>CAS No.</v>
      </c>
      <c r="D5" s="5" t="str">
        <f>IF(Info!H2='S+L'!$B$1,'S+L'!$B$40,'S+L'!$C$40)</f>
        <v>EC No.</v>
      </c>
      <c r="E5" s="292" t="str">
        <f>IF(Info!H2='S+L'!$B$1,'S+L'!$B$54,'S+L'!$C$54)</f>
        <v>Substance/Brand name
(as stated on the LuSC-list)
(IUPAC name)</v>
      </c>
      <c r="F5" s="291" t="str">
        <f>IF(Info!H2='S+L'!$B$1,'S+L'!$B$55,'S+L'!$C$55)</f>
        <v>Fraction
present
[% (w/w)]</v>
      </c>
      <c r="G5" s="13" t="str">
        <f>IF(Info!H2='S+L'!$B$1,'S+L'!$B$107,'S+L'!$C$107)</f>
        <v>Base of
self-
assess-
ment</v>
      </c>
      <c r="H5" s="292" t="str">
        <f>IF(Info!H2='S+L'!$B$1,'S+L'!$B$108,'S+L'!$C$108)</f>
        <v>Test Protocol
(EC
440/2008,
OECD,...)</v>
      </c>
      <c r="I5" s="292" t="s">
        <v>79</v>
      </c>
      <c r="J5" s="290" t="str">
        <f>IF(Info!H2='S+L'!$B$1,'S+L'!$B$109,'S+L'!$C$109)</f>
        <v>Result
[mg/l]*</v>
      </c>
      <c r="K5" s="61" t="str">
        <f>IF(Info!H2='S+L'!$B$1,'S+L'!$B$109,'S+L'!$C$109)</f>
        <v>Result
[mg/l]*</v>
      </c>
      <c r="L5" s="13" t="s">
        <v>78</v>
      </c>
      <c r="M5" s="35" t="str">
        <f>IF(Info!H2='S+L'!$B$1,'S+L'!$B$110,'S+L'!$C$110)</f>
        <v>Document
attached</v>
      </c>
      <c r="N5" s="13" t="s">
        <v>7</v>
      </c>
      <c r="O5" s="9" t="str">
        <f>IF(Info!H2='S+L'!$B$1,'S+L'!$B$111,'S+L'!$C$111)</f>
        <v>Result
ok?</v>
      </c>
      <c r="P5" s="13" t="s">
        <v>7</v>
      </c>
      <c r="Q5" s="9" t="str">
        <f>IF(Info!M28='S+L'!$B$1,'S+L'!$B$111,'S+L'!$C$111)</f>
        <v>Result
ok?</v>
      </c>
      <c r="R5" s="301" t="str">
        <f>IF(Info!H2='S+L'!$B$1,'S+L'!$B$113,'S+L'!$C$113)</f>
        <v>Re-
sult</v>
      </c>
      <c r="S5" s="72" t="s">
        <v>247</v>
      </c>
      <c r="T5" s="320"/>
    </row>
    <row r="6" spans="2:24" ht="15" thickBot="1">
      <c r="B6" s="392"/>
      <c r="C6" s="475"/>
      <c r="D6" s="363"/>
      <c r="E6" s="363"/>
      <c r="F6" s="365"/>
      <c r="G6" s="362"/>
      <c r="H6" s="384"/>
      <c r="I6" s="384"/>
      <c r="J6" s="466" t="s">
        <v>108</v>
      </c>
      <c r="K6" s="444" t="s">
        <v>118</v>
      </c>
      <c r="L6" s="362"/>
      <c r="M6" s="429"/>
      <c r="N6" s="467" t="s">
        <v>108</v>
      </c>
      <c r="O6" s="468" t="s">
        <v>108</v>
      </c>
      <c r="P6" s="467" t="s">
        <v>294</v>
      </c>
      <c r="Q6" s="469" t="s">
        <v>294</v>
      </c>
      <c r="R6" s="470" t="s">
        <v>118</v>
      </c>
      <c r="S6" s="369"/>
      <c r="T6" s="321"/>
      <c r="U6" s="323" t="s">
        <v>296</v>
      </c>
      <c r="V6" s="16" t="s">
        <v>292</v>
      </c>
      <c r="X6" s="304" t="s">
        <v>297</v>
      </c>
    </row>
    <row r="7" spans="2:24" ht="13.5" customHeight="1" thickBot="1">
      <c r="B7" s="375">
        <v>1</v>
      </c>
      <c r="C7" s="788" t="str">
        <f>'1'!C7</f>
        <v>Lubricant:</v>
      </c>
      <c r="D7" s="732"/>
      <c r="E7" s="357">
        <f>'1'!E7</f>
        <v>0</v>
      </c>
      <c r="F7" s="412"/>
      <c r="G7" s="131" t="s">
        <v>1</v>
      </c>
      <c r="H7" s="77" t="s">
        <v>1</v>
      </c>
      <c r="I7" s="133" t="s">
        <v>1</v>
      </c>
      <c r="J7" s="581"/>
      <c r="K7" s="582"/>
      <c r="L7" s="135" t="s">
        <v>1</v>
      </c>
      <c r="M7" s="136" t="s">
        <v>1</v>
      </c>
      <c r="N7" s="306">
        <f>IF($E$3="ALL",100,IF($E$3="PLL",1000,IF($E$3="TLL",1000,"")))</f>
        <v>1000</v>
      </c>
      <c r="O7" s="471" t="str">
        <f>IF(U7="-","",IF(VALUE(U7)&gt;N7,"a","r"))</f>
        <v/>
      </c>
      <c r="P7" s="359">
        <f>IF($E$3="ALL",10,IF($E$3="PLL",100,IF($E$3="TLL",100,"")))</f>
        <v>100</v>
      </c>
      <c r="Q7" s="396" t="str">
        <f>IF(V7="-","",IF(VALUE(V7)&gt;P7,"a","r"))</f>
        <v/>
      </c>
      <c r="R7" s="306"/>
      <c r="S7" s="137"/>
      <c r="T7" s="523"/>
      <c r="U7" s="24" t="str">
        <f>IF(MID(J7,1,1)="&gt;",MID(J7,3,20)+0.1,IF(MID(J7,1,1)="&lt;",MID(J7,3,20)-0.1,IF(J7="","-",(MID(J7,1,20)))))</f>
        <v>-</v>
      </c>
      <c r="V7" s="24" t="str">
        <f>IF(MID(K7,1,1)="&gt;",MID(K7,3,20)+0.1,IF(MID(K7,1,1)="&lt;",MID(K7,3,20)-0.1,IF(K7="","-",(MID(K7,1,20)))))</f>
        <v>-</v>
      </c>
      <c r="X7" s="175" t="s">
        <v>788</v>
      </c>
    </row>
    <row r="8" spans="2:24" ht="13.5" customHeight="1">
      <c r="B8" s="511">
        <v>2</v>
      </c>
      <c r="C8" s="510">
        <f>'1'!C8</f>
        <v>0</v>
      </c>
      <c r="D8" s="379">
        <f>'1'!D8</f>
        <v>0</v>
      </c>
      <c r="E8" s="380">
        <f>'1'!E8</f>
        <v>0</v>
      </c>
      <c r="F8" s="381">
        <f>'1'!F8</f>
        <v>0</v>
      </c>
      <c r="G8" s="139" t="s">
        <v>1</v>
      </c>
      <c r="H8" s="162" t="s">
        <v>1</v>
      </c>
      <c r="I8" s="141" t="s">
        <v>1</v>
      </c>
      <c r="J8" s="176"/>
      <c r="K8" s="177"/>
      <c r="L8" s="143" t="s">
        <v>1</v>
      </c>
      <c r="M8" s="144" t="s">
        <v>1</v>
      </c>
      <c r="N8" s="303"/>
      <c r="O8" s="303"/>
      <c r="P8" s="360">
        <v>10</v>
      </c>
      <c r="Q8" s="400" t="str">
        <f t="shared" ref="Q8:Q26" si="0">IF(V8="-","",IF(VALUE(V8)&gt;P8,"a","r"))</f>
        <v/>
      </c>
      <c r="R8" s="452" t="str">
        <f>IF(V8="-","",IF(VALUE(V8)&gt;10,"D",IF(VALUE(V8)&gt;1,"E",IF(VALUE(V8)&gt;0.1,"F","G"))))</f>
        <v/>
      </c>
      <c r="S8" s="145"/>
      <c r="T8" s="523"/>
      <c r="V8" s="24" t="str">
        <f t="shared" ref="V8:V26" si="1">IF(MID(K8,1,1)="&gt;",MID(K8,3,20)+0.1,IF(MID(K8,1,1)="&lt;",MID(K8,3,20)-0.1,IF(K8="","-",(MID(K8,1,20)))))</f>
        <v>-</v>
      </c>
      <c r="X8" s="175" t="s">
        <v>789</v>
      </c>
    </row>
    <row r="9" spans="2:24" ht="13.5" customHeight="1">
      <c r="B9" s="509">
        <v>3</v>
      </c>
      <c r="C9" s="453">
        <f>'1'!C9</f>
        <v>0</v>
      </c>
      <c r="D9" s="377">
        <f>'1'!D9</f>
        <v>0</v>
      </c>
      <c r="E9" s="382">
        <f>'1'!E9</f>
        <v>0</v>
      </c>
      <c r="F9" s="383">
        <f>'1'!F9</f>
        <v>0</v>
      </c>
      <c r="G9" s="146" t="s">
        <v>1</v>
      </c>
      <c r="H9" s="99" t="s">
        <v>1</v>
      </c>
      <c r="I9" s="19" t="s">
        <v>1</v>
      </c>
      <c r="J9" s="178"/>
      <c r="K9" s="179"/>
      <c r="L9" s="23" t="s">
        <v>1</v>
      </c>
      <c r="M9" s="149" t="s">
        <v>1</v>
      </c>
      <c r="N9" s="303"/>
      <c r="O9" s="303"/>
      <c r="P9" s="361">
        <v>10</v>
      </c>
      <c r="Q9" s="405" t="str">
        <f t="shared" si="0"/>
        <v/>
      </c>
      <c r="R9" s="454" t="str">
        <f t="shared" ref="R9:R26" si="2">IF(V9="-","",IF(VALUE(V9)&gt;10,"D",IF(VALUE(V9)&gt;1,"E",IF(VALUE(V9)&gt;0.1,"F","G"))))</f>
        <v/>
      </c>
      <c r="S9" s="150"/>
      <c r="T9" s="523"/>
      <c r="V9" s="24" t="str">
        <f t="shared" si="1"/>
        <v>-</v>
      </c>
      <c r="X9" s="175" t="s">
        <v>352</v>
      </c>
    </row>
    <row r="10" spans="2:24" ht="13.5" customHeight="1">
      <c r="B10" s="509">
        <v>4</v>
      </c>
      <c r="C10" s="453">
        <f>'1'!C10</f>
        <v>0</v>
      </c>
      <c r="D10" s="377">
        <f>'1'!D10</f>
        <v>0</v>
      </c>
      <c r="E10" s="382">
        <f>'1'!E10</f>
        <v>0</v>
      </c>
      <c r="F10" s="383">
        <f>'1'!F10</f>
        <v>0</v>
      </c>
      <c r="G10" s="146" t="s">
        <v>1</v>
      </c>
      <c r="H10" s="99" t="s">
        <v>1</v>
      </c>
      <c r="I10" s="19" t="s">
        <v>1</v>
      </c>
      <c r="J10" s="178"/>
      <c r="K10" s="179"/>
      <c r="L10" s="23" t="s">
        <v>1</v>
      </c>
      <c r="M10" s="149" t="s">
        <v>1</v>
      </c>
      <c r="N10" s="303"/>
      <c r="O10" s="303"/>
      <c r="P10" s="361">
        <v>10</v>
      </c>
      <c r="Q10" s="405" t="str">
        <f t="shared" si="0"/>
        <v/>
      </c>
      <c r="R10" s="454" t="str">
        <f t="shared" si="2"/>
        <v/>
      </c>
      <c r="S10" s="150"/>
      <c r="T10" s="523"/>
      <c r="V10" s="24" t="str">
        <f t="shared" si="1"/>
        <v>-</v>
      </c>
      <c r="X10" s="124" t="s">
        <v>1</v>
      </c>
    </row>
    <row r="11" spans="2:24" ht="13.5" customHeight="1">
      <c r="B11" s="509">
        <v>5</v>
      </c>
      <c r="C11" s="453">
        <f>'1'!C11</f>
        <v>0</v>
      </c>
      <c r="D11" s="377">
        <f>'1'!D11</f>
        <v>0</v>
      </c>
      <c r="E11" s="382">
        <f>'1'!E11</f>
        <v>0</v>
      </c>
      <c r="F11" s="383">
        <f>'1'!F11</f>
        <v>0</v>
      </c>
      <c r="G11" s="146" t="s">
        <v>1</v>
      </c>
      <c r="H11" s="99" t="s">
        <v>1</v>
      </c>
      <c r="I11" s="19" t="s">
        <v>1</v>
      </c>
      <c r="J11" s="178"/>
      <c r="K11" s="179"/>
      <c r="L11" s="23" t="s">
        <v>1</v>
      </c>
      <c r="M11" s="149" t="s">
        <v>1</v>
      </c>
      <c r="N11" s="303"/>
      <c r="O11" s="303"/>
      <c r="P11" s="361">
        <v>10</v>
      </c>
      <c r="Q11" s="405" t="str">
        <f t="shared" si="0"/>
        <v/>
      </c>
      <c r="R11" s="454" t="str">
        <f t="shared" si="2"/>
        <v/>
      </c>
      <c r="S11" s="150"/>
      <c r="T11" s="523"/>
      <c r="V11" s="24" t="str">
        <f t="shared" si="1"/>
        <v>-</v>
      </c>
      <c r="X11" s="175" t="s">
        <v>353</v>
      </c>
    </row>
    <row r="12" spans="2:24" ht="13.5" customHeight="1">
      <c r="B12" s="509">
        <v>6</v>
      </c>
      <c r="C12" s="453">
        <f>'1'!C12</f>
        <v>0</v>
      </c>
      <c r="D12" s="377">
        <f>'1'!D12</f>
        <v>0</v>
      </c>
      <c r="E12" s="382">
        <f>'1'!E12</f>
        <v>0</v>
      </c>
      <c r="F12" s="383">
        <f>'1'!F12</f>
        <v>0</v>
      </c>
      <c r="G12" s="146" t="s">
        <v>1</v>
      </c>
      <c r="H12" s="99" t="s">
        <v>1</v>
      </c>
      <c r="I12" s="19" t="s">
        <v>1</v>
      </c>
      <c r="J12" s="178"/>
      <c r="K12" s="179"/>
      <c r="L12" s="23" t="s">
        <v>1</v>
      </c>
      <c r="M12" s="149" t="s">
        <v>1</v>
      </c>
      <c r="N12" s="303"/>
      <c r="O12" s="303"/>
      <c r="P12" s="361">
        <v>10</v>
      </c>
      <c r="Q12" s="405" t="str">
        <f t="shared" si="0"/>
        <v/>
      </c>
      <c r="R12" s="454" t="str">
        <f t="shared" si="2"/>
        <v/>
      </c>
      <c r="S12" s="150"/>
      <c r="T12" s="523"/>
      <c r="V12" s="24" t="str">
        <f t="shared" si="1"/>
        <v>-</v>
      </c>
      <c r="X12" s="175" t="s">
        <v>327</v>
      </c>
    </row>
    <row r="13" spans="2:24" ht="13.5" customHeight="1">
      <c r="B13" s="509">
        <v>7</v>
      </c>
      <c r="C13" s="453">
        <f>'1'!C13</f>
        <v>0</v>
      </c>
      <c r="D13" s="377">
        <f>'1'!D13</f>
        <v>0</v>
      </c>
      <c r="E13" s="382">
        <f>'1'!E13</f>
        <v>0</v>
      </c>
      <c r="F13" s="383">
        <f>'1'!F13</f>
        <v>0</v>
      </c>
      <c r="G13" s="146" t="s">
        <v>1</v>
      </c>
      <c r="H13" s="99" t="s">
        <v>1</v>
      </c>
      <c r="I13" s="19" t="s">
        <v>1</v>
      </c>
      <c r="J13" s="178"/>
      <c r="K13" s="179"/>
      <c r="L13" s="23" t="s">
        <v>1</v>
      </c>
      <c r="M13" s="149" t="s">
        <v>1</v>
      </c>
      <c r="N13" s="303"/>
      <c r="O13" s="303"/>
      <c r="P13" s="361">
        <v>10</v>
      </c>
      <c r="Q13" s="405" t="str">
        <f t="shared" si="0"/>
        <v/>
      </c>
      <c r="R13" s="454" t="str">
        <f t="shared" si="2"/>
        <v/>
      </c>
      <c r="S13" s="150"/>
      <c r="T13" s="523"/>
      <c r="V13" s="24" t="str">
        <f t="shared" si="1"/>
        <v>-</v>
      </c>
      <c r="X13" s="175" t="s">
        <v>354</v>
      </c>
    </row>
    <row r="14" spans="2:24" ht="13.5" customHeight="1">
      <c r="B14" s="509">
        <v>8</v>
      </c>
      <c r="C14" s="453">
        <f>'1'!C14</f>
        <v>0</v>
      </c>
      <c r="D14" s="377">
        <f>'1'!D14</f>
        <v>0</v>
      </c>
      <c r="E14" s="382">
        <f>'1'!E14</f>
        <v>0</v>
      </c>
      <c r="F14" s="383">
        <f>'1'!F14</f>
        <v>0</v>
      </c>
      <c r="G14" s="146" t="s">
        <v>1</v>
      </c>
      <c r="H14" s="99" t="s">
        <v>1</v>
      </c>
      <c r="I14" s="19" t="s">
        <v>1</v>
      </c>
      <c r="J14" s="178"/>
      <c r="K14" s="179"/>
      <c r="L14" s="23" t="s">
        <v>1</v>
      </c>
      <c r="M14" s="149" t="s">
        <v>1</v>
      </c>
      <c r="N14" s="303"/>
      <c r="O14" s="303"/>
      <c r="P14" s="361">
        <v>10</v>
      </c>
      <c r="Q14" s="405" t="str">
        <f t="shared" si="0"/>
        <v/>
      </c>
      <c r="R14" s="454" t="str">
        <f t="shared" si="2"/>
        <v/>
      </c>
      <c r="S14" s="150"/>
      <c r="T14" s="523"/>
      <c r="V14" s="24" t="str">
        <f t="shared" si="1"/>
        <v>-</v>
      </c>
      <c r="X14" s="175" t="s">
        <v>70</v>
      </c>
    </row>
    <row r="15" spans="2:24" ht="13.5" customHeight="1">
      <c r="B15" s="509">
        <v>9</v>
      </c>
      <c r="C15" s="453">
        <f>'1'!C15</f>
        <v>0</v>
      </c>
      <c r="D15" s="377">
        <f>'1'!D15</f>
        <v>0</v>
      </c>
      <c r="E15" s="382">
        <f>'1'!E15</f>
        <v>0</v>
      </c>
      <c r="F15" s="383">
        <f>'1'!F15</f>
        <v>0</v>
      </c>
      <c r="G15" s="146" t="s">
        <v>1</v>
      </c>
      <c r="H15" s="99" t="s">
        <v>1</v>
      </c>
      <c r="I15" s="19" t="s">
        <v>1</v>
      </c>
      <c r="J15" s="178"/>
      <c r="K15" s="179"/>
      <c r="L15" s="23" t="s">
        <v>1</v>
      </c>
      <c r="M15" s="149" t="s">
        <v>1</v>
      </c>
      <c r="N15" s="303"/>
      <c r="O15" s="303"/>
      <c r="P15" s="361">
        <v>10</v>
      </c>
      <c r="Q15" s="405" t="str">
        <f t="shared" si="0"/>
        <v/>
      </c>
      <c r="R15" s="454" t="str">
        <f t="shared" si="2"/>
        <v/>
      </c>
      <c r="S15" s="150"/>
      <c r="T15" s="523"/>
      <c r="V15" s="24" t="str">
        <f t="shared" si="1"/>
        <v>-</v>
      </c>
    </row>
    <row r="16" spans="2:24" ht="13.5" customHeight="1">
      <c r="B16" s="509">
        <v>10</v>
      </c>
      <c r="C16" s="453">
        <f>'1'!C16</f>
        <v>0</v>
      </c>
      <c r="D16" s="377">
        <f>'1'!D16</f>
        <v>0</v>
      </c>
      <c r="E16" s="382">
        <f>'1'!E16</f>
        <v>0</v>
      </c>
      <c r="F16" s="383">
        <f>'1'!F16</f>
        <v>0</v>
      </c>
      <c r="G16" s="146" t="s">
        <v>1</v>
      </c>
      <c r="H16" s="99" t="s">
        <v>1</v>
      </c>
      <c r="I16" s="19" t="s">
        <v>1</v>
      </c>
      <c r="J16" s="178"/>
      <c r="K16" s="179"/>
      <c r="L16" s="23" t="s">
        <v>1</v>
      </c>
      <c r="M16" s="149" t="s">
        <v>1</v>
      </c>
      <c r="N16" s="303"/>
      <c r="O16" s="303"/>
      <c r="P16" s="361">
        <v>10</v>
      </c>
      <c r="Q16" s="405" t="str">
        <f t="shared" si="0"/>
        <v/>
      </c>
      <c r="R16" s="454" t="str">
        <f t="shared" si="2"/>
        <v/>
      </c>
      <c r="S16" s="150"/>
      <c r="T16" s="523"/>
      <c r="V16" s="24" t="str">
        <f t="shared" si="1"/>
        <v>-</v>
      </c>
    </row>
    <row r="17" spans="2:22" ht="13.5" customHeight="1">
      <c r="B17" s="509">
        <v>11</v>
      </c>
      <c r="C17" s="453">
        <f>'1'!C17</f>
        <v>0</v>
      </c>
      <c r="D17" s="377">
        <f>'1'!D17</f>
        <v>0</v>
      </c>
      <c r="E17" s="382">
        <f>'1'!E17</f>
        <v>0</v>
      </c>
      <c r="F17" s="383">
        <f>'1'!F17</f>
        <v>0</v>
      </c>
      <c r="G17" s="146" t="s">
        <v>1</v>
      </c>
      <c r="H17" s="99" t="s">
        <v>1</v>
      </c>
      <c r="I17" s="19" t="s">
        <v>1</v>
      </c>
      <c r="J17" s="178"/>
      <c r="K17" s="179"/>
      <c r="L17" s="23" t="s">
        <v>1</v>
      </c>
      <c r="M17" s="149" t="s">
        <v>1</v>
      </c>
      <c r="N17" s="303"/>
      <c r="O17" s="303"/>
      <c r="P17" s="361">
        <v>10</v>
      </c>
      <c r="Q17" s="405" t="str">
        <f t="shared" si="0"/>
        <v/>
      </c>
      <c r="R17" s="454" t="str">
        <f t="shared" si="2"/>
        <v/>
      </c>
      <c r="S17" s="150"/>
      <c r="T17" s="523"/>
      <c r="V17" s="24" t="str">
        <f t="shared" si="1"/>
        <v>-</v>
      </c>
    </row>
    <row r="18" spans="2:22" ht="13.5" customHeight="1">
      <c r="B18" s="509">
        <v>12</v>
      </c>
      <c r="C18" s="453">
        <f>'1'!C18</f>
        <v>0</v>
      </c>
      <c r="D18" s="377">
        <f>'1'!D18</f>
        <v>0</v>
      </c>
      <c r="E18" s="382">
        <f>'1'!E18</f>
        <v>0</v>
      </c>
      <c r="F18" s="383">
        <f>'1'!F18</f>
        <v>0</v>
      </c>
      <c r="G18" s="146" t="s">
        <v>1</v>
      </c>
      <c r="H18" s="99" t="s">
        <v>1</v>
      </c>
      <c r="I18" s="19" t="s">
        <v>1</v>
      </c>
      <c r="J18" s="178"/>
      <c r="K18" s="179"/>
      <c r="L18" s="23" t="s">
        <v>1</v>
      </c>
      <c r="M18" s="149" t="s">
        <v>1</v>
      </c>
      <c r="N18" s="303"/>
      <c r="O18" s="303"/>
      <c r="P18" s="361">
        <v>10</v>
      </c>
      <c r="Q18" s="405" t="str">
        <f t="shared" si="0"/>
        <v/>
      </c>
      <c r="R18" s="454" t="str">
        <f t="shared" si="2"/>
        <v/>
      </c>
      <c r="S18" s="150"/>
      <c r="T18" s="523"/>
      <c r="V18" s="24" t="str">
        <f t="shared" si="1"/>
        <v>-</v>
      </c>
    </row>
    <row r="19" spans="2:22" ht="13.5" customHeight="1">
      <c r="B19" s="509">
        <v>13</v>
      </c>
      <c r="C19" s="453">
        <f>'1'!C19</f>
        <v>0</v>
      </c>
      <c r="D19" s="377">
        <f>'1'!D19</f>
        <v>0</v>
      </c>
      <c r="E19" s="382">
        <f>'1'!E19</f>
        <v>0</v>
      </c>
      <c r="F19" s="383">
        <f>'1'!F19</f>
        <v>0</v>
      </c>
      <c r="G19" s="146" t="s">
        <v>1</v>
      </c>
      <c r="H19" s="99" t="s">
        <v>1</v>
      </c>
      <c r="I19" s="19" t="s">
        <v>1</v>
      </c>
      <c r="J19" s="178"/>
      <c r="K19" s="179"/>
      <c r="L19" s="23" t="s">
        <v>1</v>
      </c>
      <c r="M19" s="149" t="s">
        <v>1</v>
      </c>
      <c r="N19" s="303"/>
      <c r="O19" s="303"/>
      <c r="P19" s="361">
        <v>10</v>
      </c>
      <c r="Q19" s="405" t="str">
        <f t="shared" si="0"/>
        <v/>
      </c>
      <c r="R19" s="454" t="str">
        <f t="shared" si="2"/>
        <v/>
      </c>
      <c r="S19" s="150"/>
      <c r="T19" s="523"/>
      <c r="V19" s="24" t="str">
        <f t="shared" si="1"/>
        <v>-</v>
      </c>
    </row>
    <row r="20" spans="2:22" ht="13.5" customHeight="1">
      <c r="B20" s="509">
        <v>14</v>
      </c>
      <c r="C20" s="453">
        <f>'1'!C20</f>
        <v>0</v>
      </c>
      <c r="D20" s="377">
        <f>'1'!D20</f>
        <v>0</v>
      </c>
      <c r="E20" s="382">
        <f>'1'!E20</f>
        <v>0</v>
      </c>
      <c r="F20" s="383">
        <f>'1'!F20</f>
        <v>0</v>
      </c>
      <c r="G20" s="146" t="s">
        <v>1</v>
      </c>
      <c r="H20" s="99" t="s">
        <v>1</v>
      </c>
      <c r="I20" s="19" t="s">
        <v>1</v>
      </c>
      <c r="J20" s="178"/>
      <c r="K20" s="179"/>
      <c r="L20" s="23" t="s">
        <v>1</v>
      </c>
      <c r="M20" s="149" t="s">
        <v>1</v>
      </c>
      <c r="N20" s="303"/>
      <c r="O20" s="303"/>
      <c r="P20" s="361">
        <v>10</v>
      </c>
      <c r="Q20" s="405" t="str">
        <f t="shared" si="0"/>
        <v/>
      </c>
      <c r="R20" s="454" t="str">
        <f t="shared" si="2"/>
        <v/>
      </c>
      <c r="S20" s="150"/>
      <c r="T20" s="523"/>
      <c r="V20" s="24" t="str">
        <f t="shared" si="1"/>
        <v>-</v>
      </c>
    </row>
    <row r="21" spans="2:22" ht="13.5" customHeight="1">
      <c r="B21" s="509">
        <v>15</v>
      </c>
      <c r="C21" s="453">
        <f>'1'!C21</f>
        <v>0</v>
      </c>
      <c r="D21" s="377">
        <f>'1'!D21</f>
        <v>0</v>
      </c>
      <c r="E21" s="382">
        <f>'1'!E21</f>
        <v>0</v>
      </c>
      <c r="F21" s="383">
        <f>'1'!F21</f>
        <v>0</v>
      </c>
      <c r="G21" s="146" t="s">
        <v>1</v>
      </c>
      <c r="H21" s="99" t="s">
        <v>1</v>
      </c>
      <c r="I21" s="19" t="s">
        <v>1</v>
      </c>
      <c r="J21" s="178"/>
      <c r="K21" s="179"/>
      <c r="L21" s="23" t="s">
        <v>1</v>
      </c>
      <c r="M21" s="149" t="s">
        <v>1</v>
      </c>
      <c r="N21" s="303"/>
      <c r="O21" s="303"/>
      <c r="P21" s="361">
        <v>10</v>
      </c>
      <c r="Q21" s="405" t="str">
        <f t="shared" si="0"/>
        <v/>
      </c>
      <c r="R21" s="454" t="str">
        <f t="shared" si="2"/>
        <v/>
      </c>
      <c r="S21" s="150"/>
      <c r="T21" s="523"/>
      <c r="V21" s="24" t="str">
        <f t="shared" si="1"/>
        <v>-</v>
      </c>
    </row>
    <row r="22" spans="2:22" ht="13.5" customHeight="1">
      <c r="B22" s="509">
        <v>16</v>
      </c>
      <c r="C22" s="453">
        <f>'1'!C22</f>
        <v>0</v>
      </c>
      <c r="D22" s="377">
        <f>'1'!D22</f>
        <v>0</v>
      </c>
      <c r="E22" s="382">
        <f>'1'!E22</f>
        <v>0</v>
      </c>
      <c r="F22" s="383">
        <f>'1'!F22</f>
        <v>0</v>
      </c>
      <c r="G22" s="146" t="s">
        <v>1</v>
      </c>
      <c r="H22" s="99" t="s">
        <v>1</v>
      </c>
      <c r="I22" s="19" t="s">
        <v>1</v>
      </c>
      <c r="J22" s="178"/>
      <c r="K22" s="179"/>
      <c r="L22" s="23" t="s">
        <v>1</v>
      </c>
      <c r="M22" s="149" t="s">
        <v>1</v>
      </c>
      <c r="N22" s="303"/>
      <c r="O22" s="303"/>
      <c r="P22" s="361">
        <v>10</v>
      </c>
      <c r="Q22" s="405" t="str">
        <f t="shared" si="0"/>
        <v/>
      </c>
      <c r="R22" s="454" t="str">
        <f t="shared" si="2"/>
        <v/>
      </c>
      <c r="S22" s="150"/>
      <c r="T22" s="523"/>
      <c r="V22" s="24" t="str">
        <f t="shared" si="1"/>
        <v>-</v>
      </c>
    </row>
    <row r="23" spans="2:22" ht="13.5" customHeight="1">
      <c r="B23" s="509">
        <v>17</v>
      </c>
      <c r="C23" s="453">
        <f>'1'!C23</f>
        <v>0</v>
      </c>
      <c r="D23" s="377">
        <f>'1'!D23</f>
        <v>0</v>
      </c>
      <c r="E23" s="382">
        <f>'1'!E23</f>
        <v>0</v>
      </c>
      <c r="F23" s="383">
        <f>'1'!F23</f>
        <v>0</v>
      </c>
      <c r="G23" s="146" t="s">
        <v>1</v>
      </c>
      <c r="H23" s="99" t="s">
        <v>1</v>
      </c>
      <c r="I23" s="19" t="s">
        <v>1</v>
      </c>
      <c r="J23" s="178"/>
      <c r="K23" s="179"/>
      <c r="L23" s="23" t="s">
        <v>1</v>
      </c>
      <c r="M23" s="149" t="s">
        <v>1</v>
      </c>
      <c r="N23" s="303"/>
      <c r="O23" s="303"/>
      <c r="P23" s="361">
        <v>10</v>
      </c>
      <c r="Q23" s="405" t="str">
        <f t="shared" si="0"/>
        <v/>
      </c>
      <c r="R23" s="454" t="str">
        <f t="shared" si="2"/>
        <v/>
      </c>
      <c r="S23" s="150"/>
      <c r="T23" s="523"/>
      <c r="V23" s="24" t="str">
        <f t="shared" si="1"/>
        <v>-</v>
      </c>
    </row>
    <row r="24" spans="2:22" ht="13.5" customHeight="1">
      <c r="B24" s="509">
        <v>18</v>
      </c>
      <c r="C24" s="453">
        <f>'1'!C24</f>
        <v>0</v>
      </c>
      <c r="D24" s="377">
        <f>'1'!D24</f>
        <v>0</v>
      </c>
      <c r="E24" s="382">
        <f>'1'!E24</f>
        <v>0</v>
      </c>
      <c r="F24" s="383">
        <f>'1'!F24</f>
        <v>0</v>
      </c>
      <c r="G24" s="146" t="s">
        <v>1</v>
      </c>
      <c r="H24" s="99" t="s">
        <v>1</v>
      </c>
      <c r="I24" s="19" t="s">
        <v>1</v>
      </c>
      <c r="J24" s="178"/>
      <c r="K24" s="179"/>
      <c r="L24" s="23" t="s">
        <v>1</v>
      </c>
      <c r="M24" s="149" t="s">
        <v>1</v>
      </c>
      <c r="N24" s="303"/>
      <c r="O24" s="303"/>
      <c r="P24" s="361">
        <v>10</v>
      </c>
      <c r="Q24" s="405" t="str">
        <f t="shared" si="0"/>
        <v/>
      </c>
      <c r="R24" s="454" t="str">
        <f t="shared" si="2"/>
        <v/>
      </c>
      <c r="S24" s="150"/>
      <c r="T24" s="523"/>
      <c r="V24" s="24" t="str">
        <f t="shared" si="1"/>
        <v>-</v>
      </c>
    </row>
    <row r="25" spans="2:22" ht="13.5" customHeight="1">
      <c r="B25" s="509">
        <v>19</v>
      </c>
      <c r="C25" s="453">
        <f>'1'!C25</f>
        <v>0</v>
      </c>
      <c r="D25" s="377">
        <f>'1'!D25</f>
        <v>0</v>
      </c>
      <c r="E25" s="382">
        <f>'1'!E25</f>
        <v>0</v>
      </c>
      <c r="F25" s="383">
        <f>'1'!F25</f>
        <v>0</v>
      </c>
      <c r="G25" s="146" t="s">
        <v>1</v>
      </c>
      <c r="H25" s="99" t="s">
        <v>1</v>
      </c>
      <c r="I25" s="19" t="s">
        <v>1</v>
      </c>
      <c r="J25" s="178"/>
      <c r="K25" s="179"/>
      <c r="L25" s="23" t="s">
        <v>1</v>
      </c>
      <c r="M25" s="149" t="s">
        <v>1</v>
      </c>
      <c r="N25" s="303"/>
      <c r="O25" s="303"/>
      <c r="P25" s="361">
        <v>10</v>
      </c>
      <c r="Q25" s="405" t="str">
        <f t="shared" si="0"/>
        <v/>
      </c>
      <c r="R25" s="454" t="str">
        <f t="shared" si="2"/>
        <v/>
      </c>
      <c r="S25" s="150"/>
      <c r="T25" s="523"/>
      <c r="V25" s="24" t="str">
        <f t="shared" si="1"/>
        <v>-</v>
      </c>
    </row>
    <row r="26" spans="2:22" ht="13.5" customHeight="1" thickBot="1">
      <c r="B26" s="369">
        <v>20</v>
      </c>
      <c r="C26" s="455">
        <f>'1'!C26</f>
        <v>0</v>
      </c>
      <c r="D26" s="384">
        <f>'1'!D26</f>
        <v>0</v>
      </c>
      <c r="E26" s="385">
        <f>'1'!E26</f>
        <v>0</v>
      </c>
      <c r="F26" s="386">
        <f>'1'!F26</f>
        <v>0</v>
      </c>
      <c r="G26" s="151" t="s">
        <v>1</v>
      </c>
      <c r="H26" s="165" t="s">
        <v>1</v>
      </c>
      <c r="I26" s="153" t="s">
        <v>1</v>
      </c>
      <c r="J26" s="178"/>
      <c r="K26" s="180"/>
      <c r="L26" s="155" t="s">
        <v>1</v>
      </c>
      <c r="M26" s="156" t="s">
        <v>1</v>
      </c>
      <c r="N26" s="303"/>
      <c r="O26" s="303"/>
      <c r="P26" s="362">
        <v>10</v>
      </c>
      <c r="Q26" s="410" t="str">
        <f t="shared" si="0"/>
        <v/>
      </c>
      <c r="R26" s="456" t="str">
        <f t="shared" si="2"/>
        <v/>
      </c>
      <c r="S26" s="157"/>
      <c r="T26" s="523"/>
      <c r="V26" s="24" t="str">
        <f t="shared" si="1"/>
        <v>-</v>
      </c>
    </row>
    <row r="27" spans="2:22" ht="13.5" customHeight="1"/>
    <row r="28" spans="2:22" ht="13.5" customHeight="1">
      <c r="B28" s="355" t="s">
        <v>103</v>
      </c>
      <c r="C28" s="44" t="str">
        <f>IF(Info!H2='S+L'!$B$1,'S+L'!$B$112,'S+L'!$C$112)</f>
        <v>Please enter a space between &lt; or &gt; and the number!</v>
      </c>
      <c r="T28" s="677"/>
    </row>
    <row r="29" spans="2:22">
      <c r="B29" s="355" t="s">
        <v>104</v>
      </c>
      <c r="C29" s="44" t="str">
        <f>IF(Info!H2='S+L'!$B$1,'S+L'!$B$116,'S+L'!$C$116)</f>
        <v>Only applies to available existing data. No new tests allowed.</v>
      </c>
      <c r="D29" s="45"/>
      <c r="E29" s="45"/>
      <c r="F29" s="45"/>
      <c r="G29" s="45"/>
    </row>
    <row r="30" spans="2:22">
      <c r="B30" s="122"/>
      <c r="C30" s="44"/>
      <c r="D30" s="45"/>
      <c r="E30" s="45"/>
      <c r="F30" s="45"/>
      <c r="G30" s="45"/>
    </row>
    <row r="31" spans="2:22">
      <c r="B31" s="122"/>
      <c r="C31" s="44"/>
      <c r="D31" s="45"/>
      <c r="E31" s="45"/>
      <c r="F31" s="45"/>
      <c r="G31" s="45"/>
    </row>
    <row r="32" spans="2:22">
      <c r="B32" s="121"/>
      <c r="C32" s="44"/>
      <c r="D32" s="45"/>
      <c r="E32" s="45"/>
      <c r="F32" s="45"/>
      <c r="G32" s="45"/>
    </row>
    <row r="33" spans="2:7">
      <c r="B33" s="121"/>
      <c r="D33" s="45"/>
      <c r="E33" s="45"/>
      <c r="F33" s="45"/>
      <c r="G33" s="45"/>
    </row>
    <row r="34" spans="2:7">
      <c r="B34" s="121"/>
      <c r="D34" s="45"/>
      <c r="E34" s="45"/>
      <c r="F34" s="45"/>
      <c r="G34" s="45"/>
    </row>
    <row r="35" spans="2:7">
      <c r="B35" s="121"/>
      <c r="D35" s="45"/>
      <c r="E35" s="45"/>
      <c r="F35" s="45"/>
      <c r="G35" s="45"/>
    </row>
    <row r="36" spans="2:7">
      <c r="B36" s="122"/>
      <c r="D36" s="45"/>
      <c r="E36" s="45"/>
      <c r="F36" s="45"/>
      <c r="G36" s="45"/>
    </row>
    <row r="37" spans="2:7">
      <c r="B37" s="122"/>
      <c r="C37" s="44"/>
      <c r="D37" s="45"/>
      <c r="E37" s="45"/>
      <c r="F37" s="45"/>
      <c r="G37" s="45"/>
    </row>
    <row r="38" spans="2:7">
      <c r="B38" s="121"/>
      <c r="C38" s="44"/>
      <c r="D38" s="45"/>
      <c r="E38" s="45"/>
      <c r="F38" s="45"/>
      <c r="G38" s="45"/>
    </row>
    <row r="39" spans="2:7">
      <c r="B39" s="122"/>
      <c r="C39" s="44"/>
      <c r="D39" s="45"/>
      <c r="E39" s="45"/>
      <c r="F39" s="45"/>
      <c r="G39" s="45"/>
    </row>
    <row r="40" spans="2:7">
      <c r="B40" s="121"/>
      <c r="C40" s="44"/>
      <c r="D40" s="45"/>
      <c r="E40" s="45"/>
      <c r="F40" s="45"/>
      <c r="G40" s="45"/>
    </row>
    <row r="41" spans="2:7">
      <c r="B41" s="122"/>
      <c r="D41" s="45"/>
      <c r="E41" s="45"/>
      <c r="F41" s="45"/>
      <c r="G41" s="45"/>
    </row>
    <row r="42" spans="2:7">
      <c r="F42" s="45"/>
      <c r="G42" s="45"/>
    </row>
    <row r="43" spans="2:7">
      <c r="F43" s="45"/>
      <c r="G43" s="45"/>
    </row>
    <row r="44" spans="2:7">
      <c r="F44" s="45"/>
      <c r="G44" s="45"/>
    </row>
  </sheetData>
  <sheetProtection password="CCE3" sheet="1" objects="1" scenarios="1" selectLockedCells="1"/>
  <mergeCells count="4">
    <mergeCell ref="G2:M3"/>
    <mergeCell ref="G4:M4"/>
    <mergeCell ref="C7:D7"/>
    <mergeCell ref="N4:Q4"/>
  </mergeCells>
  <phoneticPr fontId="2" type="noConversion"/>
  <conditionalFormatting sqref="S1:T1048576">
    <cfRule type="cellIs" dxfId="104" priority="7" stopIfTrue="1" operator="equal">
      <formula>"a"</formula>
    </cfRule>
    <cfRule type="cellIs" dxfId="103" priority="8" stopIfTrue="1" operator="equal">
      <formula>"r"</formula>
    </cfRule>
  </conditionalFormatting>
  <conditionalFormatting sqref="O7">
    <cfRule type="cellIs" dxfId="102" priority="5" operator="equal">
      <formula>"r"</formula>
    </cfRule>
    <cfRule type="cellIs" dxfId="101" priority="6" operator="equal">
      <formula>"a"</formula>
    </cfRule>
  </conditionalFormatting>
  <conditionalFormatting sqref="Q7:Q26">
    <cfRule type="cellIs" dxfId="100" priority="3" operator="equal">
      <formula>"r"</formula>
    </cfRule>
    <cfRule type="cellIs" dxfId="99" priority="4" operator="equal">
      <formula>"a"</formula>
    </cfRule>
  </conditionalFormatting>
  <conditionalFormatting sqref="C3">
    <cfRule type="cellIs" dxfId="98" priority="1" stopIfTrue="1" operator="equal">
      <formula>"a"</formula>
    </cfRule>
    <cfRule type="cellIs" dxfId="97" priority="2" stopIfTrue="1" operator="equal">
      <formula>"r"</formula>
    </cfRule>
  </conditionalFormatting>
  <dataValidations count="3">
    <dataValidation type="list" allowBlank="1" showInputMessage="1" showErrorMessage="1" sqref="I7:I26 L7:M26">
      <formula1>Auswahl</formula1>
    </dataValidation>
    <dataValidation type="list" allowBlank="1" showInputMessage="1" showErrorMessage="1" sqref="G7:G26">
      <formula1>Basis</formula1>
    </dataValidation>
    <dataValidation type="list" allowBlank="1" showInputMessage="1" showErrorMessage="1" sqref="H7:H26">
      <formula1>$X$7:$X$14</formula1>
    </dataValidation>
  </dataValidations>
  <pageMargins left="0.78740157480314965" right="0.78740157480314965" top="0.98425196850393704" bottom="0.98425196850393704" header="0.51181102362204722" footer="0.51181102362204722"/>
  <pageSetup paperSize="9" scale="76" orientation="landscape" r:id="rId1"/>
  <headerFooter alignWithMargins="0">
    <oddHeader>&amp;CApplication form for the EU Ecolabel 027 for Lubricants</oddHeader>
    <oddFooter>&amp;L&amp;A&amp;C8&amp;R&amp;D</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pageSetUpPr fitToPage="1"/>
  </sheetPr>
  <dimension ref="B1:AF42"/>
  <sheetViews>
    <sheetView zoomScaleNormal="100" workbookViewId="0">
      <selection activeCell="G8" sqref="G8"/>
    </sheetView>
  </sheetViews>
  <sheetFormatPr baseColWidth="10" defaultRowHeight="12.75" outlineLevelCol="1"/>
  <cols>
    <col min="1" max="1" width="2.5703125" style="302" customWidth="1"/>
    <col min="2" max="2" width="4" style="302" bestFit="1" customWidth="1"/>
    <col min="3" max="4" width="11.5703125" style="302" customWidth="1"/>
    <col min="5" max="5" width="37" style="302" customWidth="1"/>
    <col min="6" max="6" width="9" style="302" customWidth="1"/>
    <col min="7" max="7" width="9" style="302" bestFit="1" customWidth="1"/>
    <col min="8" max="8" width="8.42578125" style="302" bestFit="1" customWidth="1"/>
    <col min="9" max="9" width="12" style="302" bestFit="1" customWidth="1"/>
    <col min="10" max="10" width="11.140625" style="302" bestFit="1" customWidth="1"/>
    <col min="11" max="11" width="4.7109375" style="302" bestFit="1" customWidth="1"/>
    <col min="12" max="12" width="5.7109375" style="302" bestFit="1" customWidth="1"/>
    <col min="13" max="13" width="12" style="302" bestFit="1" customWidth="1"/>
    <col min="14" max="14" width="5.7109375" style="302" customWidth="1"/>
    <col min="15" max="15" width="8.28515625" style="302" bestFit="1" customWidth="1"/>
    <col min="16" max="17" width="5.28515625" style="302" customWidth="1"/>
    <col min="18" max="18" width="6.5703125" style="302" bestFit="1" customWidth="1"/>
    <col min="19" max="19" width="2.5703125" style="302" customWidth="1"/>
    <col min="20" max="20" width="2.5703125" style="303" customWidth="1"/>
    <col min="21" max="28" width="5.7109375" style="302" hidden="1" customWidth="1" outlineLevel="1"/>
    <col min="29" max="29" width="9.28515625" style="302" hidden="1" customWidth="1" outlineLevel="1"/>
    <col min="30" max="30" width="11.42578125" style="302" collapsed="1"/>
    <col min="31" max="31" width="0" style="302" hidden="1" customWidth="1" outlineLevel="1"/>
    <col min="32" max="32" width="11.42578125" style="302" collapsed="1"/>
    <col min="33" max="16384" width="11.42578125" style="302"/>
  </cols>
  <sheetData>
    <row r="1" spans="2:31" ht="13.5" customHeight="1">
      <c r="R1" s="66" t="str">
        <f>Info!$K$2</f>
        <v>v 1.0</v>
      </c>
    </row>
    <row r="2" spans="2:31" ht="13.5" customHeight="1" thickBot="1">
      <c r="C2" s="16" t="str">
        <f>IF(Info!H2='S+L'!$B$1,'S+L'!$B$49,'S+L'!$C$49)</f>
        <v>Grease?"</v>
      </c>
      <c r="E2" s="16" t="str">
        <f>IF(Info!H2='S+L'!$B$1,'S+L'!$B$50,'S+L'!$C$50)</f>
        <v>Category:</v>
      </c>
    </row>
    <row r="3" spans="2:31" ht="15" thickBot="1">
      <c r="C3" s="376" t="str">
        <f>'1'!C3</f>
        <v>r</v>
      </c>
      <c r="E3" s="377" t="str">
        <f>'1'!E3</f>
        <v>TLL</v>
      </c>
      <c r="G3" s="826" t="str">
        <f>IF(Info!H2='S+L'!$B$1,'S+L'!$B$117,'S+L'!$C$117)</f>
        <v>Aquatic toxicity classification of D based on other data</v>
      </c>
      <c r="H3" s="827"/>
      <c r="I3" s="827"/>
      <c r="J3" s="827"/>
      <c r="K3" s="827"/>
      <c r="L3" s="827"/>
      <c r="M3" s="827"/>
      <c r="N3" s="827"/>
      <c r="O3" s="827"/>
      <c r="P3" s="827"/>
      <c r="Q3" s="828"/>
    </row>
    <row r="4" spans="2:31" ht="25.5" customHeight="1" thickBot="1">
      <c r="C4" s="304"/>
      <c r="G4" s="472"/>
      <c r="H4" s="473"/>
      <c r="I4" s="829" t="str">
        <f>IF(Info!H2='S+L'!$B$1,'S+L'!$B$120,'S+L'!$C$120)</f>
        <v>Polymer fraction determination</v>
      </c>
      <c r="J4" s="830"/>
      <c r="K4" s="830"/>
      <c r="L4" s="831"/>
      <c r="M4" s="789" t="str">
        <f>IF(Info!H2='S+L'!$B$1,'S+L'!$B$122,'S+L'!$C$122)</f>
        <v>Water solubility test</v>
      </c>
      <c r="N4" s="802"/>
      <c r="O4" s="802"/>
      <c r="P4" s="802"/>
      <c r="Q4" s="790"/>
      <c r="R4" s="26"/>
    </row>
    <row r="5" spans="2:31" ht="60" customHeight="1">
      <c r="B5" s="507" t="str">
        <f>IF(Info!H2='S+L'!$B$1,'S+L'!$B$53,'S+L'!$C$53)</f>
        <v>No.</v>
      </c>
      <c r="C5" s="298" t="str">
        <f>IF(Info!H2='S+L'!$B$1,'S+L'!$B$39,'S+L'!$C$39)</f>
        <v>CAS No.</v>
      </c>
      <c r="D5" s="5" t="str">
        <f>IF(Info!H2='S+L'!$B$1,'S+L'!$B$40,'S+L'!$C$40)</f>
        <v>EC No.</v>
      </c>
      <c r="E5" s="292" t="str">
        <f>IF(Info!H2='S+L'!$B$1,'S+L'!$B$54,'S+L'!$C$54)</f>
        <v>Substance/Brand name
(as stated on the LuSC-list)
(IUPAC name)</v>
      </c>
      <c r="F5" s="291" t="str">
        <f>IF(Info!H2='S+L'!$B$1,'S+L'!$B$55,'S+L'!$C$55)</f>
        <v>Fraction
present
[% (w/w)]</v>
      </c>
      <c r="G5" s="57" t="str">
        <f>IF(Info!H2='S+L'!$B$1,'S+L'!$B$118,'S+L'!$C$118)</f>
        <v>Molecu-
lar mass
[g/mol]</v>
      </c>
      <c r="H5" s="61" t="str">
        <f>IF(Info!H2='S+L'!$B$1,'S+L'!$B$119,'S+L'!$C$119)</f>
        <v>Mole-
cule dia-
meter
[nm]</v>
      </c>
      <c r="I5" s="57" t="str">
        <f>IF(Info!H2='S+L'!$B$1,'S+L'!$B$108,'S+L'!$C$108)</f>
        <v>Test Protocol
(EC
440/2008,
OECD,...)</v>
      </c>
      <c r="J5" s="61" t="str">
        <f>IF(Info!H2='S+L'!$B$1,'S+L'!$B$121,'S+L'!$C$121)</f>
        <v>Polymer
fraction &lt;
1000 g/mol?
[%]*</v>
      </c>
      <c r="K5" s="14" t="s">
        <v>78</v>
      </c>
      <c r="L5" s="37" t="str">
        <f>IF(Info!H2='S+L'!$B$1,'S+L'!$B$110,'S+L'!$C$110)</f>
        <v>Document
attached</v>
      </c>
      <c r="M5" s="59" t="str">
        <f>IF(Info!H2='S+L'!$B$1,'S+L'!$B$108,'S+L'!$C$108)</f>
        <v>Test Protocol
(EC
440/2008,
OECD,...)</v>
      </c>
      <c r="N5" s="15" t="s">
        <v>79</v>
      </c>
      <c r="O5" s="60" t="str">
        <f>IF(Info!H2='S+L'!$B$1,'S+L'!$B$123,'S+L'!$C$123)</f>
        <v>Water
solubi-
lity value
[µg/l]*</v>
      </c>
      <c r="P5" s="14" t="s">
        <v>78</v>
      </c>
      <c r="Q5" s="37" t="str">
        <f>IF(Info!H2='S+L'!$B$1,'S+L'!$B$110,'S+L'!$C$110)</f>
        <v>Document
attached</v>
      </c>
      <c r="R5" s="300" t="str">
        <f>IF(Info!H2='S+L'!$B$1,'S+L'!$B$86,'S+L'!$C$86)</f>
        <v>Data
suffi-
cient?</v>
      </c>
      <c r="S5" s="72" t="s">
        <v>247</v>
      </c>
      <c r="T5" s="320"/>
    </row>
    <row r="6" spans="2:31" ht="13.5" thickBot="1">
      <c r="B6" s="392"/>
      <c r="C6" s="475"/>
      <c r="D6" s="363"/>
      <c r="E6" s="363"/>
      <c r="F6" s="378"/>
      <c r="G6" s="362"/>
      <c r="H6" s="429"/>
      <c r="I6" s="362"/>
      <c r="J6" s="429"/>
      <c r="K6" s="475"/>
      <c r="L6" s="365"/>
      <c r="M6" s="358"/>
      <c r="N6" s="363"/>
      <c r="O6" s="365"/>
      <c r="P6" s="362"/>
      <c r="Q6" s="429"/>
      <c r="R6" s="370"/>
      <c r="S6" s="369"/>
      <c r="U6" s="16" t="s">
        <v>329</v>
      </c>
      <c r="V6" s="16" t="s">
        <v>330</v>
      </c>
      <c r="W6" s="16" t="s">
        <v>331</v>
      </c>
      <c r="X6" s="16" t="s">
        <v>332</v>
      </c>
      <c r="Y6" s="16" t="s">
        <v>329</v>
      </c>
      <c r="Z6" s="16" t="s">
        <v>330</v>
      </c>
      <c r="AA6" s="16" t="s">
        <v>331</v>
      </c>
      <c r="AB6" s="16" t="s">
        <v>332</v>
      </c>
      <c r="AC6" s="16" t="s">
        <v>333</v>
      </c>
      <c r="AE6" s="16" t="s">
        <v>338</v>
      </c>
    </row>
    <row r="7" spans="2:31" ht="13.5" customHeight="1" thickBot="1">
      <c r="B7" s="375">
        <v>1</v>
      </c>
      <c r="C7" s="788" t="str">
        <f>'1'!C7</f>
        <v>Lubricant:</v>
      </c>
      <c r="D7" s="732"/>
      <c r="E7" s="357">
        <f>'1'!E7</f>
        <v>0</v>
      </c>
      <c r="F7" s="412"/>
      <c r="G7" s="81"/>
      <c r="H7" s="81"/>
      <c r="I7" s="81"/>
      <c r="J7" s="81"/>
      <c r="K7" s="202"/>
      <c r="L7" s="203"/>
      <c r="M7" s="81"/>
      <c r="N7" s="81"/>
      <c r="O7" s="81"/>
      <c r="P7" s="81"/>
      <c r="Q7" s="81"/>
      <c r="AE7" s="184" t="s">
        <v>355</v>
      </c>
    </row>
    <row r="8" spans="2:31" ht="13.5" customHeight="1">
      <c r="B8" s="511">
        <v>2</v>
      </c>
      <c r="C8" s="510">
        <f>'1'!C8</f>
        <v>0</v>
      </c>
      <c r="D8" s="379">
        <f>'1'!D8</f>
        <v>0</v>
      </c>
      <c r="E8" s="380">
        <f>'1'!E8</f>
        <v>0</v>
      </c>
      <c r="F8" s="474">
        <f>'1'!F8</f>
        <v>0</v>
      </c>
      <c r="G8" s="143"/>
      <c r="H8" s="144"/>
      <c r="I8" s="210" t="s">
        <v>1</v>
      </c>
      <c r="J8" s="144"/>
      <c r="K8" s="143" t="s">
        <v>1</v>
      </c>
      <c r="L8" s="144" t="s">
        <v>1</v>
      </c>
      <c r="M8" s="210" t="s">
        <v>1</v>
      </c>
      <c r="N8" s="141" t="s">
        <v>1</v>
      </c>
      <c r="O8" s="182"/>
      <c r="P8" s="143" t="s">
        <v>1</v>
      </c>
      <c r="Q8" s="144" t="s">
        <v>1</v>
      </c>
      <c r="R8" s="476" t="str">
        <f>IF(AND(AA8="",AB8="",AC8=""),"",IF(OR(AA8="a",AB8="a",AC8="a"),"a","r"))</f>
        <v/>
      </c>
      <c r="S8" s="168"/>
      <c r="T8" s="523"/>
      <c r="U8" s="24" t="str">
        <f>IF(MID(G8,1,1)="&gt;",MID(G8,3,20)+0.1,IF(MID(G8,1,1)="&lt;",MID(G8,3,20)-0.1,IF(G8="","-",(MID(G8,1,20)))))</f>
        <v>-</v>
      </c>
      <c r="V8" s="24" t="str">
        <f>IF(MID(H8,1,1)="&gt;",MID(H8,3,20)+0.1,IF(MID(H8,1,1)="&lt;",MID(H8,3,20)-0.1,IF(H8="","-",(MID(H8,1,20)))))</f>
        <v>-</v>
      </c>
      <c r="W8" s="24" t="str">
        <f t="shared" ref="W8:W23" si="0">IF(MID(J8,1,1)="&gt;",MID(J8,3,20)+0.1,IF(MID(J8,1,1)="&lt;",MID(J8,3,20)-0.1,IF(J8="","-",(MID(J8,1,20)))))</f>
        <v>-</v>
      </c>
      <c r="X8" s="24" t="str">
        <f>IF(MID(O8,1,1)="&gt;",MID(O8,3,20)+0.1,IF(MID(O8,1,1)="&lt;",MID(O8,3,20)-0.1,IF(O8="","-",(MID(O8,1,20)))))</f>
        <v>-</v>
      </c>
      <c r="Y8" s="126" t="str">
        <f>IF(U8="-","",IF(VALUE(U8)&gt;800,"a","r"))</f>
        <v/>
      </c>
      <c r="Z8" s="126" t="str">
        <f>IF(V8="-","",IF(VALUE(V8)&gt;1.5,"a","r"))</f>
        <v/>
      </c>
      <c r="AA8" s="126" t="str">
        <f>IF(W8="-","",IF(VALUE(W8)&lt;1,"a","r"))</f>
        <v/>
      </c>
      <c r="AB8" s="126" t="str">
        <f>IF(X8="-","",IF(VALUE(X8)&lt;10,"a","r"))</f>
        <v/>
      </c>
      <c r="AC8" s="126" t="str">
        <f>IF(AND(Y8="",Z8=""),"",IF(AND(Y8="a",Z8="a"),"a","r"))</f>
        <v/>
      </c>
      <c r="AE8" s="209" t="s">
        <v>1</v>
      </c>
    </row>
    <row r="9" spans="2:31" ht="13.5" customHeight="1">
      <c r="B9" s="509">
        <v>3</v>
      </c>
      <c r="C9" s="453">
        <f>'1'!C9</f>
        <v>0</v>
      </c>
      <c r="D9" s="377">
        <f>'1'!D9</f>
        <v>0</v>
      </c>
      <c r="E9" s="382">
        <f>'1'!E9</f>
        <v>0</v>
      </c>
      <c r="F9" s="423">
        <f>'1'!F9</f>
        <v>0</v>
      </c>
      <c r="G9" s="23"/>
      <c r="H9" s="149"/>
      <c r="I9" s="211" t="s">
        <v>1</v>
      </c>
      <c r="J9" s="149"/>
      <c r="K9" s="23" t="s">
        <v>1</v>
      </c>
      <c r="L9" s="149" t="s">
        <v>1</v>
      </c>
      <c r="M9" s="211" t="s">
        <v>1</v>
      </c>
      <c r="N9" s="19" t="s">
        <v>1</v>
      </c>
      <c r="O9" s="97"/>
      <c r="P9" s="23" t="s">
        <v>1</v>
      </c>
      <c r="Q9" s="149" t="s">
        <v>1</v>
      </c>
      <c r="R9" s="477" t="str">
        <f t="shared" ref="R9:R26" si="1">IF(AND(AA9="",AB9="",AC9=""),"",IF(OR(AA9="a",AB9="a",AC9="a"),"a","r"))</f>
        <v/>
      </c>
      <c r="S9" s="150"/>
      <c r="T9" s="523"/>
      <c r="U9" s="24" t="str">
        <f t="shared" ref="U9:U26" si="2">IF(MID(G9,1,1)="&gt;",MID(G9,3,20)+0.1,IF(MID(G9,1,1)="&lt;",MID(G9,3,20)-0.1,IF(G9="","-",(MID(G9,1,20)))))</f>
        <v>-</v>
      </c>
      <c r="V9" s="24" t="str">
        <f t="shared" ref="V9:V26" si="3">IF(MID(H9,1,1)="&gt;",MID(H9,3,20)+0.1,IF(MID(H9,1,1)="&lt;",MID(H9,3,20)-0.1,IF(H9="","-",(MID(H9,1,20)))))</f>
        <v>-</v>
      </c>
      <c r="W9" s="24" t="str">
        <f t="shared" si="0"/>
        <v>-</v>
      </c>
      <c r="X9" s="24" t="str">
        <f t="shared" ref="X9:X26" si="4">IF(MID(O9,1,1)="&gt;",MID(O9,3,20)+0.1,IF(MID(O9,1,1)="&lt;",MID(O9,3,20)-0.1,IF(O9="","-",(MID(O9,1,20)))))</f>
        <v>-</v>
      </c>
      <c r="Y9" s="126" t="str">
        <f t="shared" ref="Y9:Y26" si="5">IF(U9="-","",IF(VALUE(U9)&gt;800,"a","r"))</f>
        <v/>
      </c>
      <c r="Z9" s="126" t="str">
        <f t="shared" ref="Z9:Z26" si="6">IF(V9="-","",IF(VALUE(V9)&gt;1.5,"a","r"))</f>
        <v/>
      </c>
      <c r="AA9" s="126" t="str">
        <f t="shared" ref="AA9:AA26" si="7">IF(W9="-","",IF(VALUE(W9)&lt;1,"a","r"))</f>
        <v/>
      </c>
      <c r="AB9" s="126" t="str">
        <f t="shared" ref="AB9:AB26" si="8">IF(X9="-","",IF(VALUE(X9)&lt;10,"a","r"))</f>
        <v/>
      </c>
      <c r="AC9" s="126" t="str">
        <f t="shared" ref="AC9:AC26" si="9">IF(AND(Y9="",Z9=""),"",IF(AND(Y9="a",Z9="a"),"a","r"))</f>
        <v/>
      </c>
      <c r="AE9" s="16" t="s">
        <v>339</v>
      </c>
    </row>
    <row r="10" spans="2:31" ht="13.5" customHeight="1">
      <c r="B10" s="509">
        <v>4</v>
      </c>
      <c r="C10" s="453">
        <f>'1'!C10</f>
        <v>0</v>
      </c>
      <c r="D10" s="377">
        <f>'1'!D10</f>
        <v>0</v>
      </c>
      <c r="E10" s="382">
        <f>'1'!E10</f>
        <v>0</v>
      </c>
      <c r="F10" s="423">
        <f>'1'!F10</f>
        <v>0</v>
      </c>
      <c r="G10" s="23"/>
      <c r="H10" s="149"/>
      <c r="I10" s="211" t="s">
        <v>1</v>
      </c>
      <c r="J10" s="149"/>
      <c r="K10" s="23" t="s">
        <v>1</v>
      </c>
      <c r="L10" s="149" t="s">
        <v>1</v>
      </c>
      <c r="M10" s="211" t="s">
        <v>1</v>
      </c>
      <c r="N10" s="19" t="s">
        <v>1</v>
      </c>
      <c r="O10" s="97"/>
      <c r="P10" s="23" t="s">
        <v>1</v>
      </c>
      <c r="Q10" s="149" t="s">
        <v>1</v>
      </c>
      <c r="R10" s="477" t="str">
        <f t="shared" si="1"/>
        <v/>
      </c>
      <c r="S10" s="150"/>
      <c r="T10" s="523"/>
      <c r="U10" s="24" t="str">
        <f t="shared" si="2"/>
        <v>-</v>
      </c>
      <c r="V10" s="24" t="str">
        <f t="shared" si="3"/>
        <v>-</v>
      </c>
      <c r="W10" s="24" t="str">
        <f t="shared" si="0"/>
        <v>-</v>
      </c>
      <c r="X10" s="24" t="str">
        <f t="shared" si="4"/>
        <v>-</v>
      </c>
      <c r="Y10" s="126" t="str">
        <f t="shared" si="5"/>
        <v/>
      </c>
      <c r="Z10" s="126" t="str">
        <f t="shared" si="6"/>
        <v/>
      </c>
      <c r="AA10" s="126" t="str">
        <f t="shared" si="7"/>
        <v/>
      </c>
      <c r="AB10" s="126" t="str">
        <f t="shared" si="8"/>
        <v/>
      </c>
      <c r="AC10" s="126" t="str">
        <f t="shared" si="9"/>
        <v/>
      </c>
      <c r="AE10" s="184" t="s">
        <v>356</v>
      </c>
    </row>
    <row r="11" spans="2:31" ht="13.5" customHeight="1">
      <c r="B11" s="509">
        <v>5</v>
      </c>
      <c r="C11" s="453">
        <f>'1'!C11</f>
        <v>0</v>
      </c>
      <c r="D11" s="377">
        <f>'1'!D11</f>
        <v>0</v>
      </c>
      <c r="E11" s="382">
        <f>'1'!E11</f>
        <v>0</v>
      </c>
      <c r="F11" s="423">
        <f>'1'!F11</f>
        <v>0</v>
      </c>
      <c r="G11" s="23"/>
      <c r="H11" s="149"/>
      <c r="I11" s="211" t="s">
        <v>1</v>
      </c>
      <c r="J11" s="149"/>
      <c r="K11" s="23" t="s">
        <v>1</v>
      </c>
      <c r="L11" s="149" t="s">
        <v>1</v>
      </c>
      <c r="M11" s="211" t="s">
        <v>1</v>
      </c>
      <c r="N11" s="19" t="s">
        <v>1</v>
      </c>
      <c r="O11" s="97"/>
      <c r="P11" s="23" t="s">
        <v>1</v>
      </c>
      <c r="Q11" s="149" t="s">
        <v>1</v>
      </c>
      <c r="R11" s="477" t="str">
        <f t="shared" si="1"/>
        <v/>
      </c>
      <c r="S11" s="150"/>
      <c r="T11" s="523"/>
      <c r="U11" s="24" t="str">
        <f t="shared" si="2"/>
        <v>-</v>
      </c>
      <c r="V11" s="24" t="str">
        <f t="shared" si="3"/>
        <v>-</v>
      </c>
      <c r="W11" s="24" t="str">
        <f t="shared" si="0"/>
        <v>-</v>
      </c>
      <c r="X11" s="24" t="str">
        <f t="shared" si="4"/>
        <v>-</v>
      </c>
      <c r="Y11" s="126" t="str">
        <f t="shared" si="5"/>
        <v/>
      </c>
      <c r="Z11" s="126" t="str">
        <f t="shared" si="6"/>
        <v/>
      </c>
      <c r="AA11" s="126" t="str">
        <f t="shared" si="7"/>
        <v/>
      </c>
      <c r="AB11" s="126" t="str">
        <f t="shared" si="8"/>
        <v/>
      </c>
      <c r="AC11" s="126" t="str">
        <f t="shared" si="9"/>
        <v/>
      </c>
      <c r="AE11" s="209" t="s">
        <v>1</v>
      </c>
    </row>
    <row r="12" spans="2:31" ht="13.5" customHeight="1">
      <c r="B12" s="509">
        <v>6</v>
      </c>
      <c r="C12" s="453">
        <f>'1'!C12</f>
        <v>0</v>
      </c>
      <c r="D12" s="377">
        <f>'1'!D12</f>
        <v>0</v>
      </c>
      <c r="E12" s="382">
        <f>'1'!E12</f>
        <v>0</v>
      </c>
      <c r="F12" s="423">
        <f>'1'!F12</f>
        <v>0</v>
      </c>
      <c r="G12" s="23"/>
      <c r="H12" s="149"/>
      <c r="I12" s="211" t="s">
        <v>1</v>
      </c>
      <c r="J12" s="149"/>
      <c r="K12" s="23" t="s">
        <v>1</v>
      </c>
      <c r="L12" s="149" t="s">
        <v>1</v>
      </c>
      <c r="M12" s="211" t="s">
        <v>1</v>
      </c>
      <c r="N12" s="19" t="s">
        <v>1</v>
      </c>
      <c r="O12" s="97"/>
      <c r="P12" s="23" t="s">
        <v>1</v>
      </c>
      <c r="Q12" s="149" t="s">
        <v>1</v>
      </c>
      <c r="R12" s="477" t="str">
        <f t="shared" si="1"/>
        <v/>
      </c>
      <c r="S12" s="150"/>
      <c r="T12" s="523"/>
      <c r="U12" s="24" t="str">
        <f t="shared" si="2"/>
        <v>-</v>
      </c>
      <c r="V12" s="24" t="str">
        <f t="shared" si="3"/>
        <v>-</v>
      </c>
      <c r="W12" s="24" t="str">
        <f t="shared" si="0"/>
        <v>-</v>
      </c>
      <c r="X12" s="24" t="str">
        <f t="shared" si="4"/>
        <v>-</v>
      </c>
      <c r="Y12" s="126" t="str">
        <f t="shared" si="5"/>
        <v/>
      </c>
      <c r="Z12" s="126" t="str">
        <f t="shared" si="6"/>
        <v/>
      </c>
      <c r="AA12" s="126" t="str">
        <f t="shared" si="7"/>
        <v/>
      </c>
      <c r="AB12" s="126" t="str">
        <f t="shared" si="8"/>
        <v/>
      </c>
      <c r="AC12" s="126" t="str">
        <f t="shared" si="9"/>
        <v/>
      </c>
    </row>
    <row r="13" spans="2:31" ht="13.5" customHeight="1">
      <c r="B13" s="509">
        <v>7</v>
      </c>
      <c r="C13" s="453">
        <f>'1'!C13</f>
        <v>0</v>
      </c>
      <c r="D13" s="377">
        <f>'1'!D13</f>
        <v>0</v>
      </c>
      <c r="E13" s="382">
        <f>'1'!E13</f>
        <v>0</v>
      </c>
      <c r="F13" s="423">
        <f>'1'!F13</f>
        <v>0</v>
      </c>
      <c r="G13" s="23"/>
      <c r="H13" s="149"/>
      <c r="I13" s="211" t="s">
        <v>1</v>
      </c>
      <c r="J13" s="149"/>
      <c r="K13" s="23" t="s">
        <v>1</v>
      </c>
      <c r="L13" s="149" t="s">
        <v>1</v>
      </c>
      <c r="M13" s="211" t="s">
        <v>1</v>
      </c>
      <c r="N13" s="19" t="s">
        <v>1</v>
      </c>
      <c r="O13" s="97"/>
      <c r="P13" s="23" t="s">
        <v>1</v>
      </c>
      <c r="Q13" s="149" t="s">
        <v>1</v>
      </c>
      <c r="R13" s="477" t="str">
        <f t="shared" si="1"/>
        <v/>
      </c>
      <c r="S13" s="150"/>
      <c r="T13" s="523"/>
      <c r="U13" s="24" t="str">
        <f t="shared" si="2"/>
        <v>-</v>
      </c>
      <c r="V13" s="24" t="str">
        <f t="shared" si="3"/>
        <v>-</v>
      </c>
      <c r="W13" s="24" t="str">
        <f t="shared" si="0"/>
        <v>-</v>
      </c>
      <c r="X13" s="24" t="str">
        <f t="shared" si="4"/>
        <v>-</v>
      </c>
      <c r="Y13" s="126" t="str">
        <f t="shared" si="5"/>
        <v/>
      </c>
      <c r="Z13" s="126" t="str">
        <f t="shared" si="6"/>
        <v/>
      </c>
      <c r="AA13" s="126" t="str">
        <f t="shared" si="7"/>
        <v/>
      </c>
      <c r="AB13" s="126" t="str">
        <f t="shared" si="8"/>
        <v/>
      </c>
      <c r="AC13" s="126" t="str">
        <f t="shared" si="9"/>
        <v/>
      </c>
    </row>
    <row r="14" spans="2:31" ht="13.5" customHeight="1">
      <c r="B14" s="509">
        <v>8</v>
      </c>
      <c r="C14" s="453">
        <f>'1'!C14</f>
        <v>0</v>
      </c>
      <c r="D14" s="377">
        <f>'1'!D14</f>
        <v>0</v>
      </c>
      <c r="E14" s="382">
        <f>'1'!E14</f>
        <v>0</v>
      </c>
      <c r="F14" s="423">
        <f>'1'!F14</f>
        <v>0</v>
      </c>
      <c r="G14" s="23"/>
      <c r="H14" s="149"/>
      <c r="I14" s="211" t="s">
        <v>1</v>
      </c>
      <c r="J14" s="149"/>
      <c r="K14" s="23" t="s">
        <v>1</v>
      </c>
      <c r="L14" s="149" t="s">
        <v>1</v>
      </c>
      <c r="M14" s="211" t="s">
        <v>1</v>
      </c>
      <c r="N14" s="19" t="s">
        <v>1</v>
      </c>
      <c r="O14" s="97"/>
      <c r="P14" s="23" t="s">
        <v>1</v>
      </c>
      <c r="Q14" s="149" t="s">
        <v>1</v>
      </c>
      <c r="R14" s="477" t="str">
        <f t="shared" si="1"/>
        <v/>
      </c>
      <c r="S14" s="150"/>
      <c r="T14" s="523"/>
      <c r="U14" s="24" t="str">
        <f t="shared" si="2"/>
        <v>-</v>
      </c>
      <c r="V14" s="24" t="str">
        <f t="shared" si="3"/>
        <v>-</v>
      </c>
      <c r="W14" s="24" t="str">
        <f t="shared" si="0"/>
        <v>-</v>
      </c>
      <c r="X14" s="24" t="str">
        <f t="shared" si="4"/>
        <v>-</v>
      </c>
      <c r="Y14" s="126" t="str">
        <f t="shared" si="5"/>
        <v/>
      </c>
      <c r="Z14" s="126" t="str">
        <f t="shared" si="6"/>
        <v/>
      </c>
      <c r="AA14" s="126" t="str">
        <f t="shared" si="7"/>
        <v/>
      </c>
      <c r="AB14" s="126" t="str">
        <f t="shared" si="8"/>
        <v/>
      </c>
      <c r="AC14" s="126" t="str">
        <f t="shared" si="9"/>
        <v/>
      </c>
    </row>
    <row r="15" spans="2:31" ht="13.5" customHeight="1">
      <c r="B15" s="509">
        <v>9</v>
      </c>
      <c r="C15" s="453">
        <f>'1'!C15</f>
        <v>0</v>
      </c>
      <c r="D15" s="377">
        <f>'1'!D15</f>
        <v>0</v>
      </c>
      <c r="E15" s="382">
        <f>'1'!E15</f>
        <v>0</v>
      </c>
      <c r="F15" s="423">
        <f>'1'!F15</f>
        <v>0</v>
      </c>
      <c r="G15" s="23"/>
      <c r="H15" s="149"/>
      <c r="I15" s="211" t="s">
        <v>1</v>
      </c>
      <c r="J15" s="149"/>
      <c r="K15" s="23" t="s">
        <v>1</v>
      </c>
      <c r="L15" s="149" t="s">
        <v>1</v>
      </c>
      <c r="M15" s="211" t="s">
        <v>1</v>
      </c>
      <c r="N15" s="19" t="s">
        <v>1</v>
      </c>
      <c r="O15" s="97"/>
      <c r="P15" s="23" t="s">
        <v>1</v>
      </c>
      <c r="Q15" s="149" t="s">
        <v>1</v>
      </c>
      <c r="R15" s="477" t="str">
        <f t="shared" si="1"/>
        <v/>
      </c>
      <c r="S15" s="150"/>
      <c r="T15" s="523"/>
      <c r="U15" s="24" t="str">
        <f t="shared" si="2"/>
        <v>-</v>
      </c>
      <c r="V15" s="24" t="str">
        <f t="shared" si="3"/>
        <v>-</v>
      </c>
      <c r="W15" s="24" t="str">
        <f t="shared" si="0"/>
        <v>-</v>
      </c>
      <c r="X15" s="24" t="str">
        <f t="shared" si="4"/>
        <v>-</v>
      </c>
      <c r="Y15" s="126" t="str">
        <f t="shared" si="5"/>
        <v/>
      </c>
      <c r="Z15" s="126" t="str">
        <f t="shared" si="6"/>
        <v/>
      </c>
      <c r="AA15" s="126" t="str">
        <f t="shared" si="7"/>
        <v/>
      </c>
      <c r="AB15" s="126" t="str">
        <f t="shared" si="8"/>
        <v/>
      </c>
      <c r="AC15" s="126" t="str">
        <f t="shared" si="9"/>
        <v/>
      </c>
    </row>
    <row r="16" spans="2:31" ht="13.5" customHeight="1">
      <c r="B16" s="509">
        <v>10</v>
      </c>
      <c r="C16" s="453">
        <f>'1'!C16</f>
        <v>0</v>
      </c>
      <c r="D16" s="377">
        <f>'1'!D16</f>
        <v>0</v>
      </c>
      <c r="E16" s="382">
        <f>'1'!E16</f>
        <v>0</v>
      </c>
      <c r="F16" s="423">
        <f>'1'!F16</f>
        <v>0</v>
      </c>
      <c r="G16" s="23"/>
      <c r="H16" s="149"/>
      <c r="I16" s="211" t="s">
        <v>1</v>
      </c>
      <c r="J16" s="149"/>
      <c r="K16" s="23" t="s">
        <v>1</v>
      </c>
      <c r="L16" s="149" t="s">
        <v>1</v>
      </c>
      <c r="M16" s="211" t="s">
        <v>1</v>
      </c>
      <c r="N16" s="19" t="s">
        <v>1</v>
      </c>
      <c r="O16" s="97"/>
      <c r="P16" s="23" t="s">
        <v>1</v>
      </c>
      <c r="Q16" s="149" t="s">
        <v>1</v>
      </c>
      <c r="R16" s="477" t="str">
        <f t="shared" si="1"/>
        <v/>
      </c>
      <c r="S16" s="150"/>
      <c r="T16" s="523"/>
      <c r="U16" s="24" t="str">
        <f t="shared" si="2"/>
        <v>-</v>
      </c>
      <c r="V16" s="24" t="str">
        <f t="shared" si="3"/>
        <v>-</v>
      </c>
      <c r="W16" s="24" t="str">
        <f t="shared" si="0"/>
        <v>-</v>
      </c>
      <c r="X16" s="24" t="str">
        <f t="shared" si="4"/>
        <v>-</v>
      </c>
      <c r="Y16" s="126" t="str">
        <f t="shared" si="5"/>
        <v/>
      </c>
      <c r="Z16" s="126" t="str">
        <f t="shared" si="6"/>
        <v/>
      </c>
      <c r="AA16" s="126" t="str">
        <f t="shared" si="7"/>
        <v/>
      </c>
      <c r="AB16" s="126" t="str">
        <f t="shared" si="8"/>
        <v/>
      </c>
      <c r="AC16" s="126" t="str">
        <f t="shared" si="9"/>
        <v/>
      </c>
    </row>
    <row r="17" spans="2:29" ht="13.5" customHeight="1">
      <c r="B17" s="509">
        <v>11</v>
      </c>
      <c r="C17" s="453">
        <f>'1'!C17</f>
        <v>0</v>
      </c>
      <c r="D17" s="377">
        <f>'1'!D17</f>
        <v>0</v>
      </c>
      <c r="E17" s="382">
        <f>'1'!E17</f>
        <v>0</v>
      </c>
      <c r="F17" s="423">
        <f>'1'!F17</f>
        <v>0</v>
      </c>
      <c r="G17" s="23"/>
      <c r="H17" s="149"/>
      <c r="I17" s="211" t="s">
        <v>1</v>
      </c>
      <c r="J17" s="149"/>
      <c r="K17" s="23" t="s">
        <v>1</v>
      </c>
      <c r="L17" s="149" t="s">
        <v>1</v>
      </c>
      <c r="M17" s="211" t="s">
        <v>1</v>
      </c>
      <c r="N17" s="19" t="s">
        <v>1</v>
      </c>
      <c r="O17" s="97"/>
      <c r="P17" s="23" t="s">
        <v>1</v>
      </c>
      <c r="Q17" s="149" t="s">
        <v>1</v>
      </c>
      <c r="R17" s="477" t="str">
        <f t="shared" si="1"/>
        <v/>
      </c>
      <c r="S17" s="150"/>
      <c r="T17" s="523"/>
      <c r="U17" s="24" t="str">
        <f t="shared" si="2"/>
        <v>-</v>
      </c>
      <c r="V17" s="24" t="str">
        <f t="shared" si="3"/>
        <v>-</v>
      </c>
      <c r="W17" s="24" t="str">
        <f t="shared" si="0"/>
        <v>-</v>
      </c>
      <c r="X17" s="24" t="str">
        <f t="shared" si="4"/>
        <v>-</v>
      </c>
      <c r="Y17" s="126" t="str">
        <f t="shared" si="5"/>
        <v/>
      </c>
      <c r="Z17" s="126" t="str">
        <f t="shared" si="6"/>
        <v/>
      </c>
      <c r="AA17" s="126" t="str">
        <f t="shared" si="7"/>
        <v/>
      </c>
      <c r="AB17" s="126" t="str">
        <f t="shared" si="8"/>
        <v/>
      </c>
      <c r="AC17" s="126" t="str">
        <f t="shared" si="9"/>
        <v/>
      </c>
    </row>
    <row r="18" spans="2:29" ht="13.5" customHeight="1">
      <c r="B18" s="509">
        <v>12</v>
      </c>
      <c r="C18" s="453">
        <f>'1'!C18</f>
        <v>0</v>
      </c>
      <c r="D18" s="377">
        <f>'1'!D18</f>
        <v>0</v>
      </c>
      <c r="E18" s="382">
        <f>'1'!E18</f>
        <v>0</v>
      </c>
      <c r="F18" s="423">
        <f>'1'!F18</f>
        <v>0</v>
      </c>
      <c r="G18" s="23"/>
      <c r="H18" s="149"/>
      <c r="I18" s="211" t="s">
        <v>1</v>
      </c>
      <c r="J18" s="149"/>
      <c r="K18" s="23" t="s">
        <v>1</v>
      </c>
      <c r="L18" s="149" t="s">
        <v>1</v>
      </c>
      <c r="M18" s="211" t="s">
        <v>1</v>
      </c>
      <c r="N18" s="19" t="s">
        <v>1</v>
      </c>
      <c r="O18" s="97"/>
      <c r="P18" s="23" t="s">
        <v>1</v>
      </c>
      <c r="Q18" s="149" t="s">
        <v>1</v>
      </c>
      <c r="R18" s="477" t="str">
        <f t="shared" si="1"/>
        <v/>
      </c>
      <c r="S18" s="150"/>
      <c r="T18" s="523"/>
      <c r="U18" s="24" t="str">
        <f t="shared" si="2"/>
        <v>-</v>
      </c>
      <c r="V18" s="24" t="str">
        <f t="shared" si="3"/>
        <v>-</v>
      </c>
      <c r="W18" s="24" t="str">
        <f t="shared" si="0"/>
        <v>-</v>
      </c>
      <c r="X18" s="24" t="str">
        <f t="shared" si="4"/>
        <v>-</v>
      </c>
      <c r="Y18" s="126" t="str">
        <f t="shared" si="5"/>
        <v/>
      </c>
      <c r="Z18" s="126" t="str">
        <f t="shared" si="6"/>
        <v/>
      </c>
      <c r="AA18" s="126" t="str">
        <f t="shared" si="7"/>
        <v/>
      </c>
      <c r="AB18" s="126" t="str">
        <f t="shared" si="8"/>
        <v/>
      </c>
      <c r="AC18" s="126" t="str">
        <f t="shared" si="9"/>
        <v/>
      </c>
    </row>
    <row r="19" spans="2:29" ht="13.5" customHeight="1">
      <c r="B19" s="509">
        <v>13</v>
      </c>
      <c r="C19" s="453">
        <f>'1'!C19</f>
        <v>0</v>
      </c>
      <c r="D19" s="377">
        <f>'1'!D19</f>
        <v>0</v>
      </c>
      <c r="E19" s="382">
        <f>'1'!E19</f>
        <v>0</v>
      </c>
      <c r="F19" s="423">
        <f>'1'!F19</f>
        <v>0</v>
      </c>
      <c r="G19" s="23"/>
      <c r="H19" s="149"/>
      <c r="I19" s="211" t="s">
        <v>1</v>
      </c>
      <c r="J19" s="149"/>
      <c r="K19" s="23" t="s">
        <v>1</v>
      </c>
      <c r="L19" s="149" t="s">
        <v>1</v>
      </c>
      <c r="M19" s="211" t="s">
        <v>1</v>
      </c>
      <c r="N19" s="19" t="s">
        <v>1</v>
      </c>
      <c r="O19" s="97"/>
      <c r="P19" s="23" t="s">
        <v>1</v>
      </c>
      <c r="Q19" s="149" t="s">
        <v>1</v>
      </c>
      <c r="R19" s="477" t="str">
        <f t="shared" si="1"/>
        <v/>
      </c>
      <c r="S19" s="150"/>
      <c r="T19" s="523"/>
      <c r="U19" s="24" t="str">
        <f t="shared" si="2"/>
        <v>-</v>
      </c>
      <c r="V19" s="24" t="str">
        <f t="shared" si="3"/>
        <v>-</v>
      </c>
      <c r="W19" s="24" t="str">
        <f t="shared" si="0"/>
        <v>-</v>
      </c>
      <c r="X19" s="24" t="str">
        <f t="shared" si="4"/>
        <v>-</v>
      </c>
      <c r="Y19" s="126" t="str">
        <f t="shared" si="5"/>
        <v/>
      </c>
      <c r="Z19" s="126" t="str">
        <f t="shared" si="6"/>
        <v/>
      </c>
      <c r="AA19" s="126" t="str">
        <f t="shared" si="7"/>
        <v/>
      </c>
      <c r="AB19" s="126" t="str">
        <f t="shared" si="8"/>
        <v/>
      </c>
      <c r="AC19" s="126" t="str">
        <f t="shared" si="9"/>
        <v/>
      </c>
    </row>
    <row r="20" spans="2:29" ht="13.5" customHeight="1">
      <c r="B20" s="509">
        <v>14</v>
      </c>
      <c r="C20" s="453">
        <f>'1'!C20</f>
        <v>0</v>
      </c>
      <c r="D20" s="377">
        <f>'1'!D20</f>
        <v>0</v>
      </c>
      <c r="E20" s="382">
        <f>'1'!E20</f>
        <v>0</v>
      </c>
      <c r="F20" s="423">
        <f>'1'!F20</f>
        <v>0</v>
      </c>
      <c r="G20" s="23"/>
      <c r="H20" s="149"/>
      <c r="I20" s="211" t="s">
        <v>1</v>
      </c>
      <c r="J20" s="149"/>
      <c r="K20" s="23" t="s">
        <v>1</v>
      </c>
      <c r="L20" s="149" t="s">
        <v>1</v>
      </c>
      <c r="M20" s="211" t="s">
        <v>1</v>
      </c>
      <c r="N20" s="19" t="s">
        <v>1</v>
      </c>
      <c r="O20" s="97"/>
      <c r="P20" s="23" t="s">
        <v>1</v>
      </c>
      <c r="Q20" s="149" t="s">
        <v>1</v>
      </c>
      <c r="R20" s="477" t="str">
        <f t="shared" si="1"/>
        <v/>
      </c>
      <c r="S20" s="150"/>
      <c r="T20" s="523"/>
      <c r="U20" s="24" t="str">
        <f t="shared" si="2"/>
        <v>-</v>
      </c>
      <c r="V20" s="24" t="str">
        <f t="shared" si="3"/>
        <v>-</v>
      </c>
      <c r="W20" s="24" t="str">
        <f t="shared" si="0"/>
        <v>-</v>
      </c>
      <c r="X20" s="24" t="str">
        <f t="shared" si="4"/>
        <v>-</v>
      </c>
      <c r="Y20" s="126" t="str">
        <f t="shared" si="5"/>
        <v/>
      </c>
      <c r="Z20" s="126" t="str">
        <f t="shared" si="6"/>
        <v/>
      </c>
      <c r="AA20" s="126" t="str">
        <f t="shared" si="7"/>
        <v/>
      </c>
      <c r="AB20" s="126" t="str">
        <f t="shared" si="8"/>
        <v/>
      </c>
      <c r="AC20" s="126" t="str">
        <f t="shared" si="9"/>
        <v/>
      </c>
    </row>
    <row r="21" spans="2:29" ht="13.5" customHeight="1">
      <c r="B21" s="509">
        <v>15</v>
      </c>
      <c r="C21" s="453">
        <f>'1'!C21</f>
        <v>0</v>
      </c>
      <c r="D21" s="377">
        <f>'1'!D21</f>
        <v>0</v>
      </c>
      <c r="E21" s="382">
        <f>'1'!E21</f>
        <v>0</v>
      </c>
      <c r="F21" s="423">
        <f>'1'!F21</f>
        <v>0</v>
      </c>
      <c r="G21" s="23"/>
      <c r="H21" s="149"/>
      <c r="I21" s="211" t="s">
        <v>1</v>
      </c>
      <c r="J21" s="149"/>
      <c r="K21" s="23" t="s">
        <v>1</v>
      </c>
      <c r="L21" s="149" t="s">
        <v>1</v>
      </c>
      <c r="M21" s="211" t="s">
        <v>1</v>
      </c>
      <c r="N21" s="19" t="s">
        <v>1</v>
      </c>
      <c r="O21" s="97"/>
      <c r="P21" s="23" t="s">
        <v>1</v>
      </c>
      <c r="Q21" s="149" t="s">
        <v>1</v>
      </c>
      <c r="R21" s="477" t="str">
        <f t="shared" si="1"/>
        <v/>
      </c>
      <c r="S21" s="150"/>
      <c r="T21" s="523"/>
      <c r="U21" s="24" t="str">
        <f t="shared" si="2"/>
        <v>-</v>
      </c>
      <c r="V21" s="24" t="str">
        <f t="shared" si="3"/>
        <v>-</v>
      </c>
      <c r="W21" s="24" t="str">
        <f t="shared" si="0"/>
        <v>-</v>
      </c>
      <c r="X21" s="24" t="str">
        <f t="shared" si="4"/>
        <v>-</v>
      </c>
      <c r="Y21" s="126" t="str">
        <f t="shared" si="5"/>
        <v/>
      </c>
      <c r="Z21" s="126" t="str">
        <f t="shared" si="6"/>
        <v/>
      </c>
      <c r="AA21" s="126" t="str">
        <f t="shared" si="7"/>
        <v/>
      </c>
      <c r="AB21" s="126" t="str">
        <f t="shared" si="8"/>
        <v/>
      </c>
      <c r="AC21" s="126" t="str">
        <f t="shared" si="9"/>
        <v/>
      </c>
    </row>
    <row r="22" spans="2:29" ht="13.5" customHeight="1">
      <c r="B22" s="509">
        <v>16</v>
      </c>
      <c r="C22" s="453">
        <f>'1'!C22</f>
        <v>0</v>
      </c>
      <c r="D22" s="377">
        <f>'1'!D22</f>
        <v>0</v>
      </c>
      <c r="E22" s="382">
        <f>'1'!E22</f>
        <v>0</v>
      </c>
      <c r="F22" s="423">
        <f>'1'!F22</f>
        <v>0</v>
      </c>
      <c r="G22" s="23"/>
      <c r="H22" s="149"/>
      <c r="I22" s="211" t="s">
        <v>1</v>
      </c>
      <c r="J22" s="149"/>
      <c r="K22" s="23" t="s">
        <v>1</v>
      </c>
      <c r="L22" s="149" t="s">
        <v>1</v>
      </c>
      <c r="M22" s="211" t="s">
        <v>1</v>
      </c>
      <c r="N22" s="19" t="s">
        <v>1</v>
      </c>
      <c r="O22" s="97"/>
      <c r="P22" s="23" t="s">
        <v>1</v>
      </c>
      <c r="Q22" s="149" t="s">
        <v>1</v>
      </c>
      <c r="R22" s="477" t="str">
        <f t="shared" si="1"/>
        <v/>
      </c>
      <c r="S22" s="150"/>
      <c r="T22" s="523"/>
      <c r="U22" s="24" t="str">
        <f t="shared" si="2"/>
        <v>-</v>
      </c>
      <c r="V22" s="24" t="str">
        <f t="shared" si="3"/>
        <v>-</v>
      </c>
      <c r="W22" s="24" t="str">
        <f t="shared" si="0"/>
        <v>-</v>
      </c>
      <c r="X22" s="24" t="str">
        <f t="shared" si="4"/>
        <v>-</v>
      </c>
      <c r="Y22" s="126" t="str">
        <f t="shared" si="5"/>
        <v/>
      </c>
      <c r="Z22" s="126" t="str">
        <f t="shared" si="6"/>
        <v/>
      </c>
      <c r="AA22" s="126" t="str">
        <f t="shared" si="7"/>
        <v/>
      </c>
      <c r="AB22" s="126" t="str">
        <f t="shared" si="8"/>
        <v/>
      </c>
      <c r="AC22" s="126" t="str">
        <f t="shared" si="9"/>
        <v/>
      </c>
    </row>
    <row r="23" spans="2:29" ht="13.5" customHeight="1">
      <c r="B23" s="509">
        <v>17</v>
      </c>
      <c r="C23" s="453">
        <f>'1'!C23</f>
        <v>0</v>
      </c>
      <c r="D23" s="377">
        <f>'1'!D23</f>
        <v>0</v>
      </c>
      <c r="E23" s="382">
        <f>'1'!E23</f>
        <v>0</v>
      </c>
      <c r="F23" s="423">
        <f>'1'!F23</f>
        <v>0</v>
      </c>
      <c r="G23" s="23"/>
      <c r="H23" s="149"/>
      <c r="I23" s="211" t="s">
        <v>1</v>
      </c>
      <c r="J23" s="149"/>
      <c r="K23" s="23" t="s">
        <v>1</v>
      </c>
      <c r="L23" s="149" t="s">
        <v>1</v>
      </c>
      <c r="M23" s="211" t="s">
        <v>1</v>
      </c>
      <c r="N23" s="19" t="s">
        <v>1</v>
      </c>
      <c r="O23" s="97"/>
      <c r="P23" s="23" t="s">
        <v>1</v>
      </c>
      <c r="Q23" s="149" t="s">
        <v>1</v>
      </c>
      <c r="R23" s="477" t="str">
        <f t="shared" si="1"/>
        <v/>
      </c>
      <c r="S23" s="150"/>
      <c r="T23" s="523"/>
      <c r="U23" s="24" t="str">
        <f t="shared" si="2"/>
        <v>-</v>
      </c>
      <c r="V23" s="24" t="str">
        <f t="shared" si="3"/>
        <v>-</v>
      </c>
      <c r="W23" s="24" t="str">
        <f t="shared" si="0"/>
        <v>-</v>
      </c>
      <c r="X23" s="24" t="str">
        <f t="shared" si="4"/>
        <v>-</v>
      </c>
      <c r="Y23" s="126" t="str">
        <f t="shared" si="5"/>
        <v/>
      </c>
      <c r="Z23" s="126" t="str">
        <f t="shared" si="6"/>
        <v/>
      </c>
      <c r="AA23" s="126" t="str">
        <f t="shared" si="7"/>
        <v/>
      </c>
      <c r="AB23" s="126" t="str">
        <f t="shared" si="8"/>
        <v/>
      </c>
      <c r="AC23" s="126" t="str">
        <f t="shared" si="9"/>
        <v/>
      </c>
    </row>
    <row r="24" spans="2:29" ht="13.5" customHeight="1">
      <c r="B24" s="509">
        <v>18</v>
      </c>
      <c r="C24" s="453">
        <f>'1'!C24</f>
        <v>0</v>
      </c>
      <c r="D24" s="377">
        <f>'1'!D24</f>
        <v>0</v>
      </c>
      <c r="E24" s="382">
        <f>'1'!E24</f>
        <v>0</v>
      </c>
      <c r="F24" s="423">
        <f>'1'!F24</f>
        <v>0</v>
      </c>
      <c r="G24" s="23"/>
      <c r="H24" s="149"/>
      <c r="I24" s="211" t="s">
        <v>1</v>
      </c>
      <c r="J24" s="149"/>
      <c r="K24" s="23" t="s">
        <v>1</v>
      </c>
      <c r="L24" s="149" t="s">
        <v>1</v>
      </c>
      <c r="M24" s="211" t="s">
        <v>1</v>
      </c>
      <c r="N24" s="19" t="s">
        <v>1</v>
      </c>
      <c r="O24" s="97"/>
      <c r="P24" s="23" t="s">
        <v>1</v>
      </c>
      <c r="Q24" s="149" t="s">
        <v>1</v>
      </c>
      <c r="R24" s="477" t="str">
        <f t="shared" si="1"/>
        <v/>
      </c>
      <c r="S24" s="150"/>
      <c r="T24" s="523"/>
      <c r="U24" s="24" t="str">
        <f t="shared" si="2"/>
        <v>-</v>
      </c>
      <c r="V24" s="24" t="str">
        <f t="shared" si="3"/>
        <v>-</v>
      </c>
      <c r="W24" s="24" t="str">
        <f t="shared" ref="W24:W26" si="10">IF(MID(J24,1,1)="&gt;",MID(J24,3,20)+0.1,IF(MID(J24,1,1)="&lt;",MID(J24,3,20)-0.1,IF(J24="","-",(MID(J24,1,20)))))</f>
        <v>-</v>
      </c>
      <c r="X24" s="24" t="str">
        <f t="shared" si="4"/>
        <v>-</v>
      </c>
      <c r="Y24" s="126" t="str">
        <f t="shared" si="5"/>
        <v/>
      </c>
      <c r="Z24" s="126" t="str">
        <f t="shared" si="6"/>
        <v/>
      </c>
      <c r="AA24" s="126" t="str">
        <f t="shared" si="7"/>
        <v/>
      </c>
      <c r="AB24" s="126" t="str">
        <f t="shared" si="8"/>
        <v/>
      </c>
      <c r="AC24" s="126" t="str">
        <f t="shared" si="9"/>
        <v/>
      </c>
    </row>
    <row r="25" spans="2:29" ht="13.5" customHeight="1">
      <c r="B25" s="509">
        <v>19</v>
      </c>
      <c r="C25" s="453">
        <f>'1'!C25</f>
        <v>0</v>
      </c>
      <c r="D25" s="377">
        <f>'1'!D25</f>
        <v>0</v>
      </c>
      <c r="E25" s="382">
        <f>'1'!E25</f>
        <v>0</v>
      </c>
      <c r="F25" s="423">
        <f>'1'!F25</f>
        <v>0</v>
      </c>
      <c r="G25" s="23"/>
      <c r="H25" s="149"/>
      <c r="I25" s="211" t="s">
        <v>1</v>
      </c>
      <c r="J25" s="149"/>
      <c r="K25" s="23" t="s">
        <v>1</v>
      </c>
      <c r="L25" s="149" t="s">
        <v>1</v>
      </c>
      <c r="M25" s="211" t="s">
        <v>1</v>
      </c>
      <c r="N25" s="19" t="s">
        <v>1</v>
      </c>
      <c r="O25" s="97"/>
      <c r="P25" s="23" t="s">
        <v>1</v>
      </c>
      <c r="Q25" s="149" t="s">
        <v>1</v>
      </c>
      <c r="R25" s="477" t="str">
        <f t="shared" si="1"/>
        <v/>
      </c>
      <c r="S25" s="150"/>
      <c r="T25" s="523"/>
      <c r="U25" s="24" t="str">
        <f t="shared" si="2"/>
        <v>-</v>
      </c>
      <c r="V25" s="24" t="str">
        <f t="shared" si="3"/>
        <v>-</v>
      </c>
      <c r="W25" s="24" t="str">
        <f t="shared" si="10"/>
        <v>-</v>
      </c>
      <c r="X25" s="24" t="str">
        <f t="shared" si="4"/>
        <v>-</v>
      </c>
      <c r="Y25" s="126" t="str">
        <f t="shared" si="5"/>
        <v/>
      </c>
      <c r="Z25" s="126" t="str">
        <f t="shared" si="6"/>
        <v/>
      </c>
      <c r="AA25" s="126" t="str">
        <f t="shared" si="7"/>
        <v/>
      </c>
      <c r="AB25" s="126" t="str">
        <f t="shared" si="8"/>
        <v/>
      </c>
      <c r="AC25" s="126" t="str">
        <f t="shared" si="9"/>
        <v/>
      </c>
    </row>
    <row r="26" spans="2:29" ht="13.5" customHeight="1" thickBot="1">
      <c r="B26" s="369">
        <v>20</v>
      </c>
      <c r="C26" s="455">
        <f>'1'!C26</f>
        <v>0</v>
      </c>
      <c r="D26" s="384">
        <f>'1'!D26</f>
        <v>0</v>
      </c>
      <c r="E26" s="385">
        <f>'1'!E26</f>
        <v>0</v>
      </c>
      <c r="F26" s="429">
        <f>'1'!F26</f>
        <v>0</v>
      </c>
      <c r="G26" s="155"/>
      <c r="H26" s="156"/>
      <c r="I26" s="212" t="s">
        <v>1</v>
      </c>
      <c r="J26" s="156"/>
      <c r="K26" s="155" t="s">
        <v>1</v>
      </c>
      <c r="L26" s="156" t="s">
        <v>1</v>
      </c>
      <c r="M26" s="212" t="s">
        <v>1</v>
      </c>
      <c r="N26" s="153" t="s">
        <v>1</v>
      </c>
      <c r="O26" s="113"/>
      <c r="P26" s="155" t="s">
        <v>1</v>
      </c>
      <c r="Q26" s="156" t="s">
        <v>1</v>
      </c>
      <c r="R26" s="478" t="str">
        <f t="shared" si="1"/>
        <v/>
      </c>
      <c r="S26" s="157"/>
      <c r="T26" s="523"/>
      <c r="U26" s="24" t="str">
        <f t="shared" si="2"/>
        <v>-</v>
      </c>
      <c r="V26" s="24" t="str">
        <f t="shared" si="3"/>
        <v>-</v>
      </c>
      <c r="W26" s="24" t="str">
        <f t="shared" si="10"/>
        <v>-</v>
      </c>
      <c r="X26" s="24" t="str">
        <f t="shared" si="4"/>
        <v>-</v>
      </c>
      <c r="Y26" s="126" t="str">
        <f t="shared" si="5"/>
        <v/>
      </c>
      <c r="Z26" s="126" t="str">
        <f t="shared" si="6"/>
        <v/>
      </c>
      <c r="AA26" s="126" t="str">
        <f t="shared" si="7"/>
        <v/>
      </c>
      <c r="AB26" s="126" t="str">
        <f t="shared" si="8"/>
        <v/>
      </c>
      <c r="AC26" s="126" t="str">
        <f t="shared" si="9"/>
        <v/>
      </c>
    </row>
    <row r="27" spans="2:29" ht="13.5" customHeight="1"/>
    <row r="28" spans="2:29">
      <c r="B28" s="355" t="s">
        <v>103</v>
      </c>
      <c r="C28" s="44" t="str">
        <f>IF(Info!H2='S+L'!$B$1,'S+L'!$B$112,'S+L'!$C$112)</f>
        <v>Please enter a space between &lt; or &gt; and the number!</v>
      </c>
      <c r="D28" s="45"/>
      <c r="E28" s="45"/>
      <c r="F28" s="45"/>
    </row>
    <row r="29" spans="2:29">
      <c r="B29" s="122"/>
      <c r="C29" s="44"/>
      <c r="D29" s="45"/>
      <c r="E29" s="45"/>
      <c r="F29" s="45"/>
    </row>
    <row r="30" spans="2:29">
      <c r="B30" s="122"/>
      <c r="C30" s="44"/>
      <c r="D30" s="45"/>
      <c r="E30" s="45"/>
      <c r="F30" s="45"/>
    </row>
    <row r="31" spans="2:29">
      <c r="B31" s="121"/>
      <c r="C31" s="44"/>
      <c r="D31" s="45"/>
      <c r="E31" s="45"/>
      <c r="F31" s="45"/>
    </row>
    <row r="32" spans="2:29">
      <c r="B32" s="121"/>
      <c r="C32" s="44"/>
      <c r="D32" s="45"/>
      <c r="E32" s="45"/>
      <c r="F32" s="45"/>
    </row>
    <row r="33" spans="2:6">
      <c r="B33" s="121"/>
      <c r="C33" s="44"/>
      <c r="D33" s="45"/>
      <c r="E33" s="45"/>
      <c r="F33" s="45"/>
    </row>
    <row r="34" spans="2:6">
      <c r="B34" s="122"/>
      <c r="C34" s="44"/>
      <c r="D34" s="45"/>
      <c r="E34" s="45"/>
      <c r="F34" s="45"/>
    </row>
    <row r="35" spans="2:6">
      <c r="B35" s="122"/>
      <c r="C35" s="44"/>
      <c r="D35" s="45"/>
      <c r="E35" s="45"/>
      <c r="F35" s="45"/>
    </row>
    <row r="36" spans="2:6">
      <c r="B36" s="121"/>
      <c r="C36" s="124"/>
      <c r="D36" s="45"/>
      <c r="E36" s="45"/>
      <c r="F36" s="45"/>
    </row>
    <row r="37" spans="2:6">
      <c r="B37" s="122"/>
      <c r="C37" s="44"/>
      <c r="D37" s="45"/>
      <c r="E37" s="45"/>
      <c r="F37" s="45"/>
    </row>
    <row r="38" spans="2:6">
      <c r="B38" s="121"/>
      <c r="C38" s="44"/>
      <c r="D38" s="45"/>
      <c r="E38" s="45"/>
      <c r="F38" s="45"/>
    </row>
    <row r="39" spans="2:6">
      <c r="B39" s="122"/>
      <c r="C39" s="44"/>
      <c r="D39" s="45"/>
      <c r="E39" s="45"/>
      <c r="F39" s="45"/>
    </row>
    <row r="40" spans="2:6">
      <c r="F40" s="45"/>
    </row>
    <row r="41" spans="2:6">
      <c r="F41" s="45"/>
    </row>
    <row r="42" spans="2:6">
      <c r="F42" s="45"/>
    </row>
  </sheetData>
  <sheetProtection password="CCE3" sheet="1" objects="1" scenarios="1" selectLockedCells="1"/>
  <mergeCells count="4">
    <mergeCell ref="G3:Q3"/>
    <mergeCell ref="M4:Q4"/>
    <mergeCell ref="C7:D7"/>
    <mergeCell ref="I4:L4"/>
  </mergeCells>
  <phoneticPr fontId="2" type="noConversion"/>
  <conditionalFormatting sqref="R1:T1048576">
    <cfRule type="cellIs" dxfId="96" priority="3" stopIfTrue="1" operator="equal">
      <formula>"a"</formula>
    </cfRule>
    <cfRule type="cellIs" dxfId="95" priority="4" stopIfTrue="1" operator="equal">
      <formula>"r"</formula>
    </cfRule>
  </conditionalFormatting>
  <conditionalFormatting sqref="C3">
    <cfRule type="cellIs" dxfId="94" priority="1" stopIfTrue="1" operator="equal">
      <formula>"a"</formula>
    </cfRule>
    <cfRule type="cellIs" dxfId="93" priority="2" stopIfTrue="1" operator="equal">
      <formula>"r"</formula>
    </cfRule>
  </conditionalFormatting>
  <dataValidations count="3">
    <dataValidation type="list" allowBlank="1" showInputMessage="1" showErrorMessage="1" sqref="N8:N26 P8:Q26 K8:L26">
      <formula1>Auswahl</formula1>
    </dataValidation>
    <dataValidation type="list" allowBlank="1" showInputMessage="1" showErrorMessage="1" sqref="M8:M26">
      <formula1>$AE$7:$AE$8</formula1>
    </dataValidation>
    <dataValidation type="list" allowBlank="1" showInputMessage="1" showErrorMessage="1" sqref="I8:I26">
      <formula1>$AE$10:$AE$11</formula1>
    </dataValidation>
  </dataValidations>
  <pageMargins left="0.78740157480314965" right="0.78740157480314965" top="0.98425196850393704" bottom="0.98425196850393704" header="0.51181102362204722" footer="0.51181102362204722"/>
  <pageSetup paperSize="9" scale="74" orientation="landscape" r:id="rId1"/>
  <headerFooter alignWithMargins="0">
    <oddHeader>&amp;CApplication form for the EU Ecolabel 027 for Lubricants</oddHeader>
    <oddFooter>&amp;L&amp;A&amp;C9&amp;R&amp;D</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23</vt:i4>
      </vt:variant>
      <vt:variant>
        <vt:lpstr>Benannte Bereiche</vt:lpstr>
      </vt:variant>
      <vt:variant>
        <vt:i4>24</vt:i4>
      </vt:variant>
    </vt:vector>
  </HeadingPairs>
  <TitlesOfParts>
    <vt:vector size="47" baseType="lpstr">
      <vt:lpstr>Info</vt:lpstr>
      <vt:lpstr>1</vt:lpstr>
      <vt:lpstr>for Greases</vt:lpstr>
      <vt:lpstr>2.1</vt:lpstr>
      <vt:lpstr>2.2</vt:lpstr>
      <vt:lpstr>2 - Algae</vt:lpstr>
      <vt:lpstr>2 - Daphnia</vt:lpstr>
      <vt:lpstr>2 - Fish</vt:lpstr>
      <vt:lpstr>2 - Other</vt:lpstr>
      <vt:lpstr>3</vt:lpstr>
      <vt:lpstr>3 - Biodegradation</vt:lpstr>
      <vt:lpstr>3 - Bioaccumulation</vt:lpstr>
      <vt:lpstr>4(a)</vt:lpstr>
      <vt:lpstr>4(b)</vt:lpstr>
      <vt:lpstr>5</vt:lpstr>
      <vt:lpstr>6</vt:lpstr>
      <vt:lpstr>7 &amp; 8</vt:lpstr>
      <vt:lpstr>Confirmation</vt:lpstr>
      <vt:lpstr>CB</vt:lpstr>
      <vt:lpstr>S+L</vt:lpstr>
      <vt:lpstr>Tests</vt:lpstr>
      <vt:lpstr>List</vt:lpstr>
      <vt:lpstr>Versions</vt:lpstr>
      <vt:lpstr>Auswahl</vt:lpstr>
      <vt:lpstr>Basis</vt:lpstr>
      <vt:lpstr>'1'!Druckbereich</vt:lpstr>
      <vt:lpstr>'2 - Algae'!Druckbereich</vt:lpstr>
      <vt:lpstr>'2 - Daphnia'!Druckbereich</vt:lpstr>
      <vt:lpstr>'2 - Fish'!Druckbereich</vt:lpstr>
      <vt:lpstr>'2 - Other'!Druckbereich</vt:lpstr>
      <vt:lpstr>'2.1'!Druckbereich</vt:lpstr>
      <vt:lpstr>'2.2'!Druckbereich</vt:lpstr>
      <vt:lpstr>'3'!Druckbereich</vt:lpstr>
      <vt:lpstr>'3 - Bioaccumulation'!Druckbereich</vt:lpstr>
      <vt:lpstr>'3 - Biodegradation'!Druckbereich</vt:lpstr>
      <vt:lpstr>'4(a)'!Druckbereich</vt:lpstr>
      <vt:lpstr>'4(b)'!Druckbereich</vt:lpstr>
      <vt:lpstr>'5'!Druckbereich</vt:lpstr>
      <vt:lpstr>'6'!Druckbereich</vt:lpstr>
      <vt:lpstr>'7 &amp; 8'!Druckbereich</vt:lpstr>
      <vt:lpstr>CB!Druckbereich</vt:lpstr>
      <vt:lpstr>Confirmation!Druckbereich</vt:lpstr>
      <vt:lpstr>'for Greases'!Druckbereich</vt:lpstr>
      <vt:lpstr>Info!Druckbereich</vt:lpstr>
      <vt:lpstr>'S+L'!Druckbereich</vt:lpstr>
      <vt:lpstr>Herkunft</vt:lpstr>
      <vt:lpstr>Source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rimkus</dc:creator>
  <cp:lastModifiedBy>ARi</cp:lastModifiedBy>
  <cp:lastPrinted>2018-11-21T13:04:12Z</cp:lastPrinted>
  <dcterms:created xsi:type="dcterms:W3CDTF">2011-11-24T13:40:47Z</dcterms:created>
  <dcterms:modified xsi:type="dcterms:W3CDTF">2019-01-16T13:51:07Z</dcterms:modified>
</cp:coreProperties>
</file>